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Šumperk bez kácení\"/>
    </mc:Choice>
  </mc:AlternateContent>
  <bookViews>
    <workbookView xWindow="0" yWindow="0" windowWidth="0" windowHeight="0"/>
  </bookViews>
  <sheets>
    <sheet name="Rekapitulace stavby" sheetId="1" r:id="rId1"/>
    <sheet name="SO 00 - Kácení" sheetId="2" r:id="rId2"/>
    <sheet name="SO 01 - Bratrušovský poto..." sheetId="3" r:id="rId3"/>
    <sheet name="SO 02 - Výsadba" sheetId="4" r:id="rId4"/>
    <sheet name="SO 03 - Povýsadbová péče" sheetId="5" r:id="rId5"/>
    <sheet name="VON - Vedlejší a ostatní 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00 - Kácení'!$C$117:$K$123</definedName>
    <definedName name="_xlnm.Print_Area" localSheetId="1">'SO 00 - Kácení'!$C$4:$J$39,'SO 00 - Kácení'!$C$50:$J$76,'SO 00 - Kácení'!$C$82:$J$99,'SO 00 - Kácení'!$C$105:$K$123</definedName>
    <definedName name="_xlnm.Print_Titles" localSheetId="1">'SO 00 - Kácení'!$117:$117</definedName>
    <definedName name="_xlnm._FilterDatabase" localSheetId="2" hidden="1">'SO 01 - Bratrušovský poto...'!$C$122:$K$347</definedName>
    <definedName name="_xlnm.Print_Area" localSheetId="2">'SO 01 - Bratrušovský poto...'!$C$4:$J$39,'SO 01 - Bratrušovský poto...'!$C$50:$J$76,'SO 01 - Bratrušovský poto...'!$C$82:$J$104,'SO 01 - Bratrušovský poto...'!$C$110:$K$347</definedName>
    <definedName name="_xlnm.Print_Titles" localSheetId="2">'SO 01 - Bratrušovský poto...'!$122:$122</definedName>
    <definedName name="_xlnm._FilterDatabase" localSheetId="3" hidden="1">'SO 02 - Výsadba'!$C$119:$K$185</definedName>
    <definedName name="_xlnm.Print_Area" localSheetId="3">'SO 02 - Výsadba'!$C$4:$J$39,'SO 02 - Výsadba'!$C$50:$J$76,'SO 02 - Výsadba'!$C$82:$J$101,'SO 02 - Výsadba'!$C$107:$K$185</definedName>
    <definedName name="_xlnm.Print_Titles" localSheetId="3">'SO 02 - Výsadba'!$119:$119</definedName>
    <definedName name="_xlnm._FilterDatabase" localSheetId="4" hidden="1">'SO 03 - Povýsadbová péče'!$C$117:$K$137</definedName>
    <definedName name="_xlnm.Print_Area" localSheetId="4">'SO 03 - Povýsadbová péče'!$C$4:$J$39,'SO 03 - Povýsadbová péče'!$C$50:$J$76,'SO 03 - Povýsadbová péče'!$C$82:$J$99,'SO 03 - Povýsadbová péče'!$C$105:$K$137</definedName>
    <definedName name="_xlnm.Print_Titles" localSheetId="4">'SO 03 - Povýsadbová péče'!$117:$117</definedName>
    <definedName name="_xlnm._FilterDatabase" localSheetId="5" hidden="1">'VON - Vedlejší a ostatní ...'!$C$118:$K$183</definedName>
    <definedName name="_xlnm.Print_Area" localSheetId="5">'VON - Vedlejší a ostatní ...'!$C$4:$J$39,'VON - Vedlejší a ostatní ...'!$C$50:$J$76,'VON - Vedlejší a ostatní ...'!$C$82:$J$100,'VON - Vedlejší a ostatní ...'!$C$106:$K$183</definedName>
    <definedName name="_xlnm.Print_Titles" localSheetId="5">'VON - Vedlejší a ostatní ...'!$118:$118</definedName>
  </definedNames>
  <calcPr/>
</workbook>
</file>

<file path=xl/calcChain.xml><?xml version="1.0" encoding="utf-8"?>
<calcChain xmlns="http://schemas.openxmlformats.org/spreadsheetml/2006/main">
  <c i="6" l="1" r="T120"/>
  <c r="R120"/>
  <c r="P120"/>
  <c r="BK120"/>
  <c r="J120"/>
  <c r="J97"/>
  <c r="J37"/>
  <c r="J36"/>
  <c i="1" r="AY99"/>
  <c i="6" r="J35"/>
  <c i="1" r="AX99"/>
  <c i="6"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38"/>
  <c r="BH138"/>
  <c r="BG138"/>
  <c r="BF138"/>
  <c r="T138"/>
  <c r="R138"/>
  <c r="P138"/>
  <c r="BI133"/>
  <c r="BH133"/>
  <c r="BG133"/>
  <c r="BF133"/>
  <c r="T133"/>
  <c r="T132"/>
  <c r="R133"/>
  <c r="R132"/>
  <c r="P133"/>
  <c r="P132"/>
  <c r="BI121"/>
  <c r="BH121"/>
  <c r="BG121"/>
  <c r="BF121"/>
  <c r="T121"/>
  <c r="R121"/>
  <c r="P121"/>
  <c r="F113"/>
  <c r="E111"/>
  <c r="F89"/>
  <c r="E87"/>
  <c r="J24"/>
  <c r="E24"/>
  <c r="J92"/>
  <c r="J23"/>
  <c r="J21"/>
  <c r="E21"/>
  <c r="J115"/>
  <c r="J20"/>
  <c r="J18"/>
  <c r="E18"/>
  <c r="F92"/>
  <c r="J17"/>
  <c r="J15"/>
  <c r="E15"/>
  <c r="F115"/>
  <c r="J14"/>
  <c r="J12"/>
  <c r="J113"/>
  <c r="E7"/>
  <c r="E85"/>
  <c i="5" r="J37"/>
  <c r="J36"/>
  <c i="1" r="AY98"/>
  <c i="5" r="J35"/>
  <c i="1" r="AX98"/>
  <c i="5"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114"/>
  <c r="J20"/>
  <c r="J18"/>
  <c r="E18"/>
  <c r="F92"/>
  <c r="J17"/>
  <c r="J15"/>
  <c r="E15"/>
  <c r="F114"/>
  <c r="J14"/>
  <c r="J12"/>
  <c r="J89"/>
  <c r="E7"/>
  <c r="E108"/>
  <c i="4" r="J37"/>
  <c r="J36"/>
  <c i="1" r="AY97"/>
  <c i="4" r="J35"/>
  <c i="1" r="AX97"/>
  <c i="4" r="BI185"/>
  <c r="BH185"/>
  <c r="BG185"/>
  <c r="BF185"/>
  <c r="T185"/>
  <c r="T184"/>
  <c r="R185"/>
  <c r="R184"/>
  <c r="P185"/>
  <c r="P184"/>
  <c r="BI183"/>
  <c r="BH183"/>
  <c r="BG183"/>
  <c r="BF183"/>
  <c r="T183"/>
  <c r="R183"/>
  <c r="P183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116"/>
  <c r="J20"/>
  <c r="J18"/>
  <c r="E18"/>
  <c r="F92"/>
  <c r="J17"/>
  <c r="J15"/>
  <c r="E15"/>
  <c r="F116"/>
  <c r="J14"/>
  <c r="J12"/>
  <c r="J89"/>
  <c r="E7"/>
  <c r="E85"/>
  <c i="3" r="J37"/>
  <c r="J36"/>
  <c i="1" r="AY96"/>
  <c i="3" r="J35"/>
  <c i="1" r="AX96"/>
  <c i="3" r="BI345"/>
  <c r="BH345"/>
  <c r="BG345"/>
  <c r="BF345"/>
  <c r="T345"/>
  <c r="T344"/>
  <c r="T343"/>
  <c r="R345"/>
  <c r="R344"/>
  <c r="R343"/>
  <c r="P345"/>
  <c r="P344"/>
  <c r="P343"/>
  <c r="BI342"/>
  <c r="BH342"/>
  <c r="BG342"/>
  <c r="BF342"/>
  <c r="T342"/>
  <c r="T341"/>
  <c r="R342"/>
  <c r="R341"/>
  <c r="P342"/>
  <c r="P341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2"/>
  <c r="BH322"/>
  <c r="BG322"/>
  <c r="BF322"/>
  <c r="T322"/>
  <c r="T321"/>
  <c r="R322"/>
  <c r="R321"/>
  <c r="P322"/>
  <c r="P321"/>
  <c r="BI312"/>
  <c r="BH312"/>
  <c r="BG312"/>
  <c r="BF312"/>
  <c r="T312"/>
  <c r="R312"/>
  <c r="P312"/>
  <c r="BI309"/>
  <c r="BH309"/>
  <c r="BG309"/>
  <c r="BF309"/>
  <c r="T309"/>
  <c r="R309"/>
  <c r="P309"/>
  <c r="BI305"/>
  <c r="BH305"/>
  <c r="BG305"/>
  <c r="BF305"/>
  <c r="T305"/>
  <c r="R305"/>
  <c r="P305"/>
  <c r="BI299"/>
  <c r="BH299"/>
  <c r="BG299"/>
  <c r="BF299"/>
  <c r="T299"/>
  <c r="R299"/>
  <c r="P299"/>
  <c r="BI293"/>
  <c r="BH293"/>
  <c r="BG293"/>
  <c r="BF293"/>
  <c r="T293"/>
  <c r="R293"/>
  <c r="P293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6"/>
  <c r="BH276"/>
  <c r="BG276"/>
  <c r="BF276"/>
  <c r="T276"/>
  <c r="R276"/>
  <c r="P276"/>
  <c r="BI268"/>
  <c r="BH268"/>
  <c r="BG268"/>
  <c r="BF268"/>
  <c r="T268"/>
  <c r="R268"/>
  <c r="P268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42"/>
  <c r="BH242"/>
  <c r="BG242"/>
  <c r="BF242"/>
  <c r="T242"/>
  <c r="R242"/>
  <c r="P242"/>
  <c r="BI235"/>
  <c r="BH235"/>
  <c r="BG235"/>
  <c r="BF235"/>
  <c r="T235"/>
  <c r="R235"/>
  <c r="P235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91"/>
  <c r="J20"/>
  <c r="J18"/>
  <c r="E18"/>
  <c r="F92"/>
  <c r="J17"/>
  <c r="J15"/>
  <c r="E15"/>
  <c r="F119"/>
  <c r="J14"/>
  <c r="J12"/>
  <c r="J117"/>
  <c r="E7"/>
  <c r="E85"/>
  <c i="2" r="J37"/>
  <c r="J36"/>
  <c i="1" r="AY95"/>
  <c i="2" r="J35"/>
  <c i="1" r="AX95"/>
  <c i="2" r="BI121"/>
  <c r="BH121"/>
  <c r="BG121"/>
  <c r="BF121"/>
  <c r="T121"/>
  <c r="T120"/>
  <c r="T119"/>
  <c r="T118"/>
  <c r="R121"/>
  <c r="R120"/>
  <c r="R119"/>
  <c r="R118"/>
  <c r="P121"/>
  <c r="P120"/>
  <c r="P119"/>
  <c r="P118"/>
  <c i="1" r="AU95"/>
  <c i="2"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114"/>
  <c r="J14"/>
  <c r="J12"/>
  <c r="J89"/>
  <c r="E7"/>
  <c r="E108"/>
  <c i="1" r="L90"/>
  <c r="AM90"/>
  <c r="AM89"/>
  <c r="L89"/>
  <c r="AM87"/>
  <c r="L87"/>
  <c r="L85"/>
  <c r="L84"/>
  <c i="2" r="F37"/>
  <c i="1" r="BD95"/>
  <c i="3" r="J224"/>
  <c r="J214"/>
  <c r="J333"/>
  <c r="BK262"/>
  <c r="BK342"/>
  <c r="BK198"/>
  <c r="BK130"/>
  <c r="BK227"/>
  <c r="J312"/>
  <c r="J230"/>
  <c r="J137"/>
  <c r="J345"/>
  <c r="J205"/>
  <c r="BK145"/>
  <c i="4" r="J142"/>
  <c r="BK156"/>
  <c r="BK146"/>
  <c r="BK129"/>
  <c r="J126"/>
  <c r="J175"/>
  <c r="J157"/>
  <c r="BK149"/>
  <c r="BK130"/>
  <c r="BK151"/>
  <c r="J179"/>
  <c r="J177"/>
  <c r="J152"/>
  <c r="J123"/>
  <c r="BK154"/>
  <c r="BK125"/>
  <c r="J154"/>
  <c i="5" r="J137"/>
  <c r="BK127"/>
  <c r="BK121"/>
  <c i="6" r="BK165"/>
  <c r="BK178"/>
  <c r="BK149"/>
  <c r="J176"/>
  <c r="BK161"/>
  <c r="J138"/>
  <c r="J161"/>
  <c i="2" r="F36"/>
  <c i="1" r="BC95"/>
  <c i="3" r="J178"/>
  <c r="BK181"/>
  <c r="J227"/>
  <c r="BK235"/>
  <c r="BK326"/>
  <c r="BK329"/>
  <c r="J281"/>
  <c r="BK167"/>
  <c r="J265"/>
  <c i="4" r="J174"/>
  <c r="BK148"/>
  <c r="J155"/>
  <c r="BK128"/>
  <c r="BK177"/>
  <c r="J150"/>
  <c r="BK159"/>
  <c r="BK127"/>
  <c r="J137"/>
  <c r="BK141"/>
  <c r="J138"/>
  <c i="5" r="BK134"/>
  <c r="BK125"/>
  <c r="BK130"/>
  <c i="6" r="J171"/>
  <c r="BK173"/>
  <c r="BK171"/>
  <c r="J152"/>
  <c r="BK154"/>
  <c i="2" r="J121"/>
  <c i="3" r="J299"/>
  <c r="J284"/>
  <c r="J221"/>
  <c r="BK333"/>
  <c r="BK208"/>
  <c r="J153"/>
  <c r="J130"/>
  <c r="BK259"/>
  <c r="J208"/>
  <c r="J142"/>
  <c r="BK299"/>
  <c r="BK136"/>
  <c r="J293"/>
  <c r="J191"/>
  <c r="BK345"/>
  <c r="BK211"/>
  <c r="J148"/>
  <c i="4" r="J161"/>
  <c r="BK144"/>
  <c r="BK158"/>
  <c r="J139"/>
  <c r="BK153"/>
  <c r="BK140"/>
  <c r="BK183"/>
  <c r="BK145"/>
  <c r="J159"/>
  <c r="J129"/>
  <c r="BK161"/>
  <c r="BK137"/>
  <c r="BK155"/>
  <c r="J124"/>
  <c i="5" r="J130"/>
  <c i="6" r="BK138"/>
  <c r="BK175"/>
  <c r="BK133"/>
  <c r="J172"/>
  <c r="J164"/>
  <c r="BK177"/>
  <c i="2" r="J34"/>
  <c i="1" r="AW95"/>
  <c i="3" r="J268"/>
  <c r="J188"/>
  <c r="BK242"/>
  <c r="J185"/>
  <c r="BK276"/>
  <c r="BK137"/>
  <c r="BK281"/>
  <c r="BK224"/>
  <c r="J145"/>
  <c r="J262"/>
  <c r="J170"/>
  <c r="J287"/>
  <c r="BK185"/>
  <c r="BK218"/>
  <c r="BK178"/>
  <c i="4" r="J183"/>
  <c r="BK150"/>
  <c r="BK162"/>
  <c r="J148"/>
  <c r="J127"/>
  <c r="J144"/>
  <c r="J125"/>
  <c r="J169"/>
  <c r="BK185"/>
  <c r="BK147"/>
  <c r="BK166"/>
  <c r="J185"/>
  <c r="BK138"/>
  <c i="5" r="J126"/>
  <c r="J124"/>
  <c r="BK124"/>
  <c i="6" r="BK174"/>
  <c r="J178"/>
  <c r="J170"/>
  <c r="J149"/>
  <c r="BK172"/>
  <c i="1" r="AS94"/>
  <c i="3" r="J255"/>
  <c r="J181"/>
  <c r="BK312"/>
  <c r="J164"/>
  <c r="J329"/>
  <c r="J167"/>
  <c r="J322"/>
  <c r="BK221"/>
  <c r="BK153"/>
  <c r="J309"/>
  <c r="J235"/>
  <c r="J133"/>
  <c r="BK284"/>
  <c r="BK205"/>
  <c r="BK322"/>
  <c r="BK268"/>
  <c r="BK188"/>
  <c r="J126"/>
  <c i="4" r="BK152"/>
  <c r="J128"/>
  <c r="J146"/>
  <c r="BK175"/>
  <c r="BK157"/>
  <c r="J156"/>
  <c r="BK174"/>
  <c r="BK142"/>
  <c r="J160"/>
  <c r="BK131"/>
  <c i="5" r="J134"/>
  <c r="BK126"/>
  <c r="BK133"/>
  <c i="6" r="BK121"/>
  <c r="J158"/>
  <c r="BK158"/>
  <c r="J165"/>
  <c r="BK170"/>
  <c r="J173"/>
  <c i="2" r="BK121"/>
  <c i="3" r="J305"/>
  <c r="BK287"/>
  <c r="J259"/>
  <c r="BK127"/>
  <c r="J198"/>
  <c r="BK265"/>
  <c r="BK164"/>
  <c r="BK305"/>
  <c r="BK230"/>
  <c r="BK195"/>
  <c r="BK126"/>
  <c r="BK293"/>
  <c r="BK214"/>
  <c r="BK309"/>
  <c r="J218"/>
  <c r="BK133"/>
  <c r="J263"/>
  <c r="BK170"/>
  <c i="4" r="J162"/>
  <c r="J149"/>
  <c r="J153"/>
  <c r="J134"/>
  <c r="J131"/>
  <c r="BK124"/>
  <c r="BK179"/>
  <c r="J163"/>
  <c r="J151"/>
  <c r="BK143"/>
  <c r="J170"/>
  <c r="BK134"/>
  <c r="J176"/>
  <c r="J140"/>
  <c r="BK169"/>
  <c r="J130"/>
  <c r="J145"/>
  <c i="5" r="J127"/>
  <c r="J121"/>
  <c i="6" r="J174"/>
  <c r="J154"/>
  <c r="J175"/>
  <c r="J133"/>
  <c r="J121"/>
  <c r="BK176"/>
  <c i="2" r="F35"/>
  <c i="1" r="BB95"/>
  <c i="3" r="BK264"/>
  <c r="J136"/>
  <c r="J195"/>
  <c r="BK142"/>
  <c r="BK263"/>
  <c r="J127"/>
  <c r="J242"/>
  <c r="J211"/>
  <c r="J342"/>
  <c r="BK255"/>
  <c r="J326"/>
  <c r="J276"/>
  <c r="BK148"/>
  <c r="J264"/>
  <c r="BK191"/>
  <c i="4" r="J166"/>
  <c r="BK139"/>
  <c r="J147"/>
  <c r="BK176"/>
  <c r="J141"/>
  <c r="BK123"/>
  <c r="J158"/>
  <c r="BK170"/>
  <c r="BK126"/>
  <c r="BK160"/>
  <c r="BK163"/>
  <c r="J143"/>
  <c i="5" r="J133"/>
  <c r="BK137"/>
  <c r="J125"/>
  <c i="6" r="BK169"/>
  <c r="J177"/>
  <c r="BK152"/>
  <c r="BK164"/>
  <c r="J169"/>
  <c i="3" l="1" r="R125"/>
  <c r="R124"/>
  <c r="R123"/>
  <c i="4" r="T178"/>
  <c i="3" r="P125"/>
  <c r="BK325"/>
  <c r="J325"/>
  <c r="J100"/>
  <c i="4" r="R122"/>
  <c i="5" r="P120"/>
  <c r="P119"/>
  <c r="P118"/>
  <c i="1" r="AU98"/>
  <c i="4" r="P122"/>
  <c i="5" r="R120"/>
  <c r="R119"/>
  <c r="R118"/>
  <c i="3" r="BK125"/>
  <c r="J125"/>
  <c r="J98"/>
  <c i="4" r="T122"/>
  <c r="T121"/>
  <c r="T120"/>
  <c i="5" r="BK120"/>
  <c r="J120"/>
  <c r="J98"/>
  <c i="6" r="BK137"/>
  <c r="J137"/>
  <c r="J99"/>
  <c i="3" r="R325"/>
  <c i="4" r="BK122"/>
  <c r="J122"/>
  <c r="J98"/>
  <c r="R178"/>
  <c i="6" r="P137"/>
  <c r="P119"/>
  <c i="1" r="AU99"/>
  <c i="3" r="T125"/>
  <c r="T124"/>
  <c r="T123"/>
  <c r="P325"/>
  <c i="4" r="BK178"/>
  <c r="J178"/>
  <c r="J99"/>
  <c i="5" r="T120"/>
  <c r="T119"/>
  <c r="T118"/>
  <c i="6" r="R137"/>
  <c r="R119"/>
  <c i="3" r="T325"/>
  <c i="4" r="P178"/>
  <c i="6" r="T137"/>
  <c r="T119"/>
  <c i="3" r="BK344"/>
  <c r="J344"/>
  <c r="J103"/>
  <c i="6" r="BK132"/>
  <c r="J132"/>
  <c r="J98"/>
  <c i="3" r="BK341"/>
  <c r="J341"/>
  <c r="J101"/>
  <c i="4" r="BK184"/>
  <c r="J184"/>
  <c r="J100"/>
  <c i="2" r="BK120"/>
  <c r="J120"/>
  <c r="J98"/>
  <c i="3" r="BK321"/>
  <c r="J321"/>
  <c r="J99"/>
  <c i="6" r="F116"/>
  <c r="BE133"/>
  <c r="BE138"/>
  <c r="BE174"/>
  <c r="BE175"/>
  <c r="J91"/>
  <c r="E109"/>
  <c r="BE121"/>
  <c i="5" r="BK119"/>
  <c r="J119"/>
  <c r="J97"/>
  <c i="6" r="J89"/>
  <c r="BE152"/>
  <c r="BE154"/>
  <c r="BE158"/>
  <c r="BE177"/>
  <c r="BE178"/>
  <c r="J116"/>
  <c r="BE149"/>
  <c r="BE169"/>
  <c r="BE176"/>
  <c r="F91"/>
  <c r="BE164"/>
  <c r="BE165"/>
  <c r="BE173"/>
  <c r="BE161"/>
  <c r="BE170"/>
  <c r="BE171"/>
  <c r="BE172"/>
  <c i="5" r="E85"/>
  <c r="J91"/>
  <c r="J112"/>
  <c r="J115"/>
  <c r="BE127"/>
  <c r="F91"/>
  <c r="F115"/>
  <c r="BE130"/>
  <c r="BE134"/>
  <c r="BE124"/>
  <c r="BE125"/>
  <c r="BE137"/>
  <c i="4" r="BK121"/>
  <c r="BK120"/>
  <c r="J120"/>
  <c i="5" r="BE121"/>
  <c r="BE126"/>
  <c r="BE133"/>
  <c i="4" r="F91"/>
  <c r="J117"/>
  <c r="BE125"/>
  <c r="BE127"/>
  <c r="BE128"/>
  <c r="BE129"/>
  <c r="BE139"/>
  <c r="BE147"/>
  <c r="BE159"/>
  <c r="BE174"/>
  <c r="BE177"/>
  <c r="J91"/>
  <c r="J114"/>
  <c r="BE124"/>
  <c r="BE153"/>
  <c r="BE156"/>
  <c r="BE157"/>
  <c r="BE183"/>
  <c i="3" r="BK124"/>
  <c r="J124"/>
  <c r="J97"/>
  <c i="4" r="BE130"/>
  <c r="BE142"/>
  <c r="BE160"/>
  <c r="BE162"/>
  <c r="BE163"/>
  <c r="BE175"/>
  <c i="3" r="BK343"/>
  <c r="J343"/>
  <c r="J102"/>
  <c i="4" r="BE123"/>
  <c r="BE126"/>
  <c r="BE131"/>
  <c r="BE152"/>
  <c r="E110"/>
  <c r="BE145"/>
  <c r="BE148"/>
  <c r="BE158"/>
  <c r="BE161"/>
  <c r="BE134"/>
  <c r="BE137"/>
  <c r="BE138"/>
  <c r="BE140"/>
  <c r="BE141"/>
  <c r="BE154"/>
  <c r="BE166"/>
  <c r="BE169"/>
  <c r="BE170"/>
  <c r="BE185"/>
  <c r="F117"/>
  <c r="BE143"/>
  <c r="BE144"/>
  <c r="BE149"/>
  <c r="BE150"/>
  <c r="BE179"/>
  <c r="BE146"/>
  <c r="BE151"/>
  <c r="BE155"/>
  <c r="BE176"/>
  <c i="3" r="BE137"/>
  <c r="BE142"/>
  <c r="BE198"/>
  <c r="BE230"/>
  <c r="BE262"/>
  <c r="BE284"/>
  <c r="BE293"/>
  <c r="BE326"/>
  <c r="BE342"/>
  <c r="BE345"/>
  <c r="BE309"/>
  <c r="BE312"/>
  <c r="BE329"/>
  <c r="J89"/>
  <c r="F120"/>
  <c r="BE145"/>
  <c r="BE264"/>
  <c r="BE265"/>
  <c r="BE268"/>
  <c r="E113"/>
  <c r="J119"/>
  <c r="BE127"/>
  <c r="BE130"/>
  <c r="BE211"/>
  <c r="BE221"/>
  <c r="BE224"/>
  <c r="BE281"/>
  <c r="BE287"/>
  <c r="F91"/>
  <c r="BE164"/>
  <c r="BE167"/>
  <c r="BE170"/>
  <c r="BE191"/>
  <c r="BE218"/>
  <c r="BE227"/>
  <c r="BE255"/>
  <c r="BE263"/>
  <c r="BE276"/>
  <c r="BE299"/>
  <c r="BE333"/>
  <c r="BE148"/>
  <c r="BE153"/>
  <c r="BE181"/>
  <c r="BE185"/>
  <c r="BE188"/>
  <c r="BE195"/>
  <c r="BE208"/>
  <c r="BE214"/>
  <c r="BE242"/>
  <c r="BE259"/>
  <c r="BE305"/>
  <c r="BE322"/>
  <c r="J92"/>
  <c r="BE126"/>
  <c r="BE133"/>
  <c r="BE136"/>
  <c r="BE178"/>
  <c r="BE205"/>
  <c r="BE235"/>
  <c i="2" r="BK119"/>
  <c r="J119"/>
  <c r="J97"/>
  <c r="E85"/>
  <c r="J91"/>
  <c r="J92"/>
  <c r="F91"/>
  <c r="J112"/>
  <c r="F92"/>
  <c r="BE121"/>
  <c i="3" r="F35"/>
  <c i="1" r="BB96"/>
  <c i="6" r="F35"/>
  <c i="1" r="BB99"/>
  <c i="2" r="F34"/>
  <c i="1" r="BA95"/>
  <c i="4" r="F36"/>
  <c i="1" r="BC97"/>
  <c i="4" r="F34"/>
  <c i="1" r="BA97"/>
  <c i="5" r="F34"/>
  <c i="1" r="BA98"/>
  <c i="4" r="J30"/>
  <c i="6" r="J34"/>
  <c i="1" r="AW99"/>
  <c i="3" r="F36"/>
  <c i="1" r="BC96"/>
  <c i="6" r="F34"/>
  <c i="1" r="BA99"/>
  <c i="2" r="F33"/>
  <c i="1" r="AZ95"/>
  <c i="4" r="F35"/>
  <c i="1" r="BB97"/>
  <c i="5" r="F37"/>
  <c i="1" r="BD98"/>
  <c i="5" r="J34"/>
  <c i="1" r="AW98"/>
  <c i="5" r="F35"/>
  <c i="1" r="BB98"/>
  <c i="3" r="F34"/>
  <c i="1" r="BA96"/>
  <c i="3" r="J34"/>
  <c i="1" r="AW96"/>
  <c i="6" r="F37"/>
  <c i="1" r="BD99"/>
  <c i="3" r="F37"/>
  <c i="1" r="BD96"/>
  <c i="4" r="F37"/>
  <c i="1" r="BD97"/>
  <c i="4" r="J34"/>
  <c i="1" r="AW97"/>
  <c i="5" r="F36"/>
  <c i="1" r="BC98"/>
  <c i="6" r="F36"/>
  <c i="1" r="BC99"/>
  <c i="4" l="1" r="P121"/>
  <c r="P120"/>
  <c i="1" r="AU97"/>
  <c i="3" r="P124"/>
  <c r="P123"/>
  <c i="1" r="AU96"/>
  <c i="4" r="R121"/>
  <c r="R120"/>
  <c i="6" r="BK119"/>
  <c r="J119"/>
  <c i="5" r="BK118"/>
  <c r="J118"/>
  <c r="J96"/>
  <c i="1" r="AG97"/>
  <c i="4" r="J96"/>
  <c r="J121"/>
  <c r="J97"/>
  <c i="3" r="BK123"/>
  <c r="J123"/>
  <c i="2" r="BK118"/>
  <c r="J118"/>
  <c r="J96"/>
  <c i="6" r="J30"/>
  <c i="1" r="AG99"/>
  <c i="2" r="J33"/>
  <c i="1" r="AV95"/>
  <c r="AT95"/>
  <c i="4" r="F33"/>
  <c i="1" r="AZ97"/>
  <c i="5" r="J33"/>
  <c i="1" r="AV98"/>
  <c r="AT98"/>
  <c r="BC94"/>
  <c r="W32"/>
  <c i="3" r="J33"/>
  <c i="1" r="AV96"/>
  <c r="AT96"/>
  <c r="BD94"/>
  <c r="W33"/>
  <c i="3" r="F33"/>
  <c i="1" r="AZ96"/>
  <c i="3" r="J30"/>
  <c i="1" r="AG96"/>
  <c i="5" r="F33"/>
  <c i="1" r="AZ98"/>
  <c r="BB94"/>
  <c r="W31"/>
  <c r="BA94"/>
  <c r="W30"/>
  <c i="4" r="J33"/>
  <c i="1" r="AV97"/>
  <c r="AT97"/>
  <c r="AN97"/>
  <c i="6" r="J33"/>
  <c i="1" r="AV99"/>
  <c r="AT99"/>
  <c r="AN99"/>
  <c i="6" r="F33"/>
  <c i="1" r="AZ99"/>
  <c i="6" l="1" r="J96"/>
  <c r="J39"/>
  <c i="1" r="AN96"/>
  <c i="3" r="J96"/>
  <c i="4" r="J39"/>
  <c i="3" r="J39"/>
  <c i="1" r="AU94"/>
  <c i="5" r="J30"/>
  <c i="1" r="AG98"/>
  <c r="AN98"/>
  <c r="AY94"/>
  <c r="AX94"/>
  <c i="2" r="J30"/>
  <c i="1" r="AG95"/>
  <c r="AW94"/>
  <c r="AK30"/>
  <c r="AZ94"/>
  <c r="W29"/>
  <c i="5" l="1" r="J39"/>
  <c i="2" r="J39"/>
  <c i="1" r="AN95"/>
  <c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<sst xmlns="http://schemas.openxmlformats.org/spreadsheetml/2006/main">
  <si>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</si>
  <si>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</si>
  <si>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</si>
  <si>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</si>
  <si>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</si>
  <si>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{1004cf0c-6954-4744-9359-512a99fd7d9e}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</si>
  <si>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</si>
  <si>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</si>
  <si>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</si>
  <si>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</si>
  <si>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</si>
  <si>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</si>
  <si>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</si>
  <si>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</si>
  <si>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</si>
  <si>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</si>
  <si>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</si>
  <si>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2017016 - Průmyslová zóna IV-Šumperk-Protipovodňová opatření DSP+DPS</t>
  </si>
  <si>
    <t>KSO:</t>
  </si>
  <si>
    <t>CC-CZ:</t>
  </si>
  <si>
    <t>Místo:</t>
  </si>
  <si>
    <t xml:space="preserve"> </t>
  </si>
  <si>
    <t>Datum:</t>
  </si>
  <si>
    <t>26. 1. 2022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</si>
  <si>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</si>
  <si>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</si>
  <si>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</si>
  <si>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</si>
  <si>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</si>
  <si>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</si>
  <si>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</si>
  <si>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</si>
  <si>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</si>
  <si>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</si>
  <si>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</si>
  <si>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</si>
  <si>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</si>
  <si>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</si>
  <si>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</si>
  <si>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</si>
  <si>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</si>
  <si>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</si>
  <si>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</si>
  <si>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</si>
  <si>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</si>
  <si>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</si>
  <si>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</si>
  <si>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</si>
  <si>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</si>
  <si>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</si>
  <si>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</si>
  <si>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</si>
  <si>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</si>
  <si>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</si>
  <si>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</si>
  <si>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</si>
  <si>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</si>
  <si>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</si>
  <si>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</si>
  <si>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</si>
  <si>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</si>
  <si>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</si>
  <si>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</si>
  <si>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</si>
  <si>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</si>
  <si>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</si>
  <si>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</si>
  <si>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</si>
  <si>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</si>
  <si>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</si>
  <si>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</si>
  <si>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</si>
  <si>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</si>
  <si>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</si>
  <si>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</si>
  <si>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</si>
  <si>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</si>
  <si>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</si>
  <si>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</si>
  <si>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Kácení</t>
  </si>
  <si>
    <t>STA</t>
  </si>
  <si>
    <t>1</t>
  </si>
  <si>
    <t>{5968aac9-cac1-450d-8039-d0f7ed71c0f7}</t>
  </si>
  <si>
    <t>2</t>
  </si>
  <si>
    <t>SO 01</t>
  </si>
  <si>
    <t>Bratrušovský potok km 1,050 – 2,123</t>
  </si>
  <si>
    <t>{65b16222-7e05-4bef-afe1-299a8a684ed8}</t>
  </si>
  <si>
    <t>SO 02</t>
  </si>
  <si>
    <t>Výsadba</t>
  </si>
  <si>
    <t>{4cbfdb72-5646-4e49-848a-701c6d4d4f90}</t>
  </si>
  <si>
    <t>SO 03</t>
  </si>
  <si>
    <t>Povýsadbová péče</t>
  </si>
  <si>
    <t>{81de998c-7490-4ab7-845b-b6e856bae922}</t>
  </si>
  <si>
    <t>VON</t>
  </si>
  <si>
    <t>Vedlejší a ostatní náklady</t>
  </si>
  <si>
    <t>{2e4ef7b1-1b3a-4d15-a0c7-b0536620bec2}</t>
  </si>
  <si>
    <t>KRYCÍ LIST SOUPISU PRACÍ</t>
  </si>
  <si>
    <t>Objekt:</t>
  </si>
  <si>
    <t>SO 00 - Kácení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</si>
  <si>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</si>
  <si>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</si>
  <si>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</si>
  <si>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</si>
  <si>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</si>
  <si>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HSV - Práce a dodávky HSV   </t>
  </si>
  <si>
    <t xml:space="preserve">    1 - Zemní práce  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</si>
  <si>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</si>
  <si>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</si>
  <si>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</si>
  <si>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</si>
  <si>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</si>
  <si>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</si>
  <si>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</si>
  <si>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</si>
  <si>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</si>
  <si>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</si>
  <si>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</si>
  <si>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</si>
  <si>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</si>
  <si>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</si>
  <si>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Práce a dodávky HSV   </t>
  </si>
  <si>
    <t>ROZPOCET</t>
  </si>
  <si>
    <t xml:space="preserve">Zemní práce   </t>
  </si>
  <si>
    <t>K</t>
  </si>
  <si>
    <t>162201414</t>
  </si>
  <si>
    <t>Vodorovné přemístění kmenů stromů listnatých do 1 km D kmene do 900 mm</t>
  </si>
  <si>
    <t>kus</t>
  </si>
  <si>
    <t>4</t>
  </si>
  <si>
    <t>18</t>
  </si>
  <si>
    <t>VV</t>
  </si>
  <si>
    <t xml:space="preserve">" pro následné provedení  kompenzačních opatření uložit na hromadu na stavbě" 20+20   </t>
  </si>
  <si>
    <t>Součet</t>
  </si>
  <si>
    <t>SO 01 - Bratrušovský potok km 1,050 – 2,123</t>
  </si>
  <si>
    <t xml:space="preserve">    3 - Svislé a kompletní konstrukce   </t>
  </si>
  <si>
    <t xml:space="preserve">    4 - Vodorovné konstrukce   </t>
  </si>
  <si>
    <t xml:space="preserve">    998 - Přesun hmot   </t>
  </si>
  <si>
    <t xml:space="preserve">PSV - Práce a dodávky PSV   </t>
  </si>
  <si>
    <t xml:space="preserve">    766 - Konstrukce truhlářské   </t>
  </si>
  <si>
    <t>112201101</t>
  </si>
  <si>
    <t>Odstranění pařezů D do 300 mm</t>
  </si>
  <si>
    <t>112201102</t>
  </si>
  <si>
    <t>Odstranění pařezů D do 500 mm</t>
  </si>
  <si>
    <t xml:space="preserve">30+20   </t>
  </si>
  <si>
    <t>3</t>
  </si>
  <si>
    <t>112201103</t>
  </si>
  <si>
    <t>Odstranění pařezů D do 700 mm</t>
  </si>
  <si>
    <t>6</t>
  </si>
  <si>
    <t xml:space="preserve">39+20   </t>
  </si>
  <si>
    <t>112201104</t>
  </si>
  <si>
    <t>Odstranění pařezů D do 900 mm</t>
  </si>
  <si>
    <t>8</t>
  </si>
  <si>
    <t xml:space="preserve">65+30   </t>
  </si>
  <si>
    <t>5</t>
  </si>
  <si>
    <t>112201105</t>
  </si>
  <si>
    <t>Odstranění pařezů D přes 900 mm</t>
  </si>
  <si>
    <t>10</t>
  </si>
  <si>
    <t>112200001BR</t>
  </si>
  <si>
    <t>Firemní cena-Zmenšení pařezu na průměr do 50 cm např. ořezáním, rozseknutím, rozřezáním nebo jiným způsobem</t>
  </si>
  <si>
    <t>ks</t>
  </si>
  <si>
    <t>12</t>
  </si>
  <si>
    <t xml:space="preserve">"pařezy D 500-700" 59   </t>
  </si>
  <si>
    <t xml:space="preserve">"pařezy D 700-900" 78   </t>
  </si>
  <si>
    <t xml:space="preserve">"pařezy D nad 900 " 29   </t>
  </si>
  <si>
    <t xml:space="preserve">Součet   </t>
  </si>
  <si>
    <t>7</t>
  </si>
  <si>
    <t>115001103</t>
  </si>
  <si>
    <t>Převedení vody potrubím DN do 250</t>
  </si>
  <si>
    <t>m</t>
  </si>
  <si>
    <t>14</t>
  </si>
  <si>
    <t xml:space="preserve">"viz výkaz výměr" 923+35   </t>
  </si>
  <si>
    <t>120901113</t>
  </si>
  <si>
    <t>Bourání zdiva kamenného v odkopávkách nebo prokopávkách na maltu cementovou ručně</t>
  </si>
  <si>
    <t>m3</t>
  </si>
  <si>
    <t>16</t>
  </si>
  <si>
    <t xml:space="preserve">10.0*1.8+12.0*2.0   </t>
  </si>
  <si>
    <t>9</t>
  </si>
  <si>
    <t>121101103</t>
  </si>
  <si>
    <t>Sejmutí ornice s přemístěním na vzdálenost do 250 m</t>
  </si>
  <si>
    <t xml:space="preserve">viz výkaz výměr   </t>
  </si>
  <si>
    <t xml:space="preserve">" hráz,berma,koryto " 3790,10   </t>
  </si>
  <si>
    <t xml:space="preserve">"tůň I + tůň II "  40,69+83,3   </t>
  </si>
  <si>
    <t>124203102</t>
  </si>
  <si>
    <t>Vykopávky přes 1000 do 5000 m3 pro koryta vodotečí v hornině tř. 3</t>
  </si>
  <si>
    <t>20</t>
  </si>
  <si>
    <t xml:space="preserve">hráz,berma,koryto   </t>
  </si>
  <si>
    <t xml:space="preserve">3529,81   </t>
  </si>
  <si>
    <t xml:space="preserve">pasy   </t>
  </si>
  <si>
    <t xml:space="preserve">27*(2.8*1.6)+3.2*1.6+3.7*1.6   </t>
  </si>
  <si>
    <t xml:space="preserve">rovnanina   </t>
  </si>
  <si>
    <t xml:space="preserve">(50.0+33.0)*1.2   </t>
  </si>
  <si>
    <t xml:space="preserve">tůň I + tůň II   </t>
  </si>
  <si>
    <t xml:space="preserve">88,76+224,3   </t>
  </si>
  <si>
    <t>11</t>
  </si>
  <si>
    <t>124203109</t>
  </si>
  <si>
    <t>Příplatek k vykopávkám pro koryta vodotečí v hornině tř. 3 za lepivost</t>
  </si>
  <si>
    <t>22</t>
  </si>
  <si>
    <t xml:space="preserve">"   50 % " 4074,47*0,5   </t>
  </si>
  <si>
    <t>129200001BR</t>
  </si>
  <si>
    <t>Opakované odstranění bobří hráze</t>
  </si>
  <si>
    <t>24</t>
  </si>
  <si>
    <t xml:space="preserve">"viz výkaz výměr"  3*(5,0*2,0*2)   </t>
  </si>
  <si>
    <t>13</t>
  </si>
  <si>
    <t>132201202</t>
  </si>
  <si>
    <t>Hloubení rýh š do 2000 mm v hornině tř. 3 objemu do 1000 m3</t>
  </si>
  <si>
    <t>26</t>
  </si>
  <si>
    <t xml:space="preserve">hráz ,berma , koryto   </t>
  </si>
  <si>
    <t xml:space="preserve">" viz výkaz výměr"  161,12   </t>
  </si>
  <si>
    <t xml:space="preserve">27*(3.5+2.2+2.8)*0.8*1.5+(3.0+1.5+3.2)*0.8*1.5+(3.0+1.6+3.7)*0.8*1.5   </t>
  </si>
  <si>
    <t xml:space="preserve">rovnanina z LK   </t>
  </si>
  <si>
    <t xml:space="preserve">(50.0+33.0)*0.6*0.8   </t>
  </si>
  <si>
    <t>132201209</t>
  </si>
  <si>
    <t>Příplatek za lepivost k hloubení rýh š do 2000 mm v hornině tř. 3</t>
  </si>
  <si>
    <t>28</t>
  </si>
  <si>
    <t xml:space="preserve">" 50 %  " 495,560*0,5   </t>
  </si>
  <si>
    <t>15000TR</t>
  </si>
  <si>
    <t>Firemní pol.- Pokládka pozinkovaného pletiva včetně kotvení žeb.ocelí DN 12 mm , kotev.délka 1,0 m</t>
  </si>
  <si>
    <t>m2</t>
  </si>
  <si>
    <t>30</t>
  </si>
  <si>
    <t xml:space="preserve">"viz výkaz výměr " 655*2   </t>
  </si>
  <si>
    <t xml:space="preserve">- nahoře a dole po 5 m - počet kotev  655/5= 131*2 = 262 ks   </t>
  </si>
  <si>
    <t>M</t>
  </si>
  <si>
    <t>313247680</t>
  </si>
  <si>
    <t xml:space="preserve">pletivo drátěné se čtvercovými oky zapletené pozinkované  50 x 2 x 2000 mm</t>
  </si>
  <si>
    <t>32</t>
  </si>
  <si>
    <t xml:space="preserve">"Celková výměra 1310 m2, výška pletiva 2,00 m " 1310/2   </t>
  </si>
  <si>
    <t>17</t>
  </si>
  <si>
    <t>130210130</t>
  </si>
  <si>
    <t>tyč ocelová žebírková, výztuž do betonu, zn.oceli BSt 500S, v tyčích, D 12 mm</t>
  </si>
  <si>
    <t>t</t>
  </si>
  <si>
    <t>34</t>
  </si>
  <si>
    <t xml:space="preserve">"kotvy v počtu 262 ks dl. 1,30 m"  262*1,3*0,000888   </t>
  </si>
  <si>
    <t>36</t>
  </si>
  <si>
    <t xml:space="preserve">" pro provedení   kompenzačních  opatření - volně uložit na ploše , vodorovně" 20   </t>
  </si>
  <si>
    <t xml:space="preserve">" pro provedení kompenzační opatření - uložit na ploše , svisle" 20   </t>
  </si>
  <si>
    <t>19</t>
  </si>
  <si>
    <t>162201424</t>
  </si>
  <si>
    <t>Vodorovné přemístění pařezů do 1 km D do 900 mm</t>
  </si>
  <si>
    <t>38</t>
  </si>
  <si>
    <t xml:space="preserve">" kompenzační opatření - uložit na ploše " 17   </t>
  </si>
  <si>
    <t>162301101</t>
  </si>
  <si>
    <t>Vodorovné přemístění do 500 m výkopku/sypaniny z horniny tř. 1 až 4</t>
  </si>
  <si>
    <t>40</t>
  </si>
  <si>
    <t xml:space="preserve">"ornice - ke zpětnému ohumusování" (8519,05+2813,05)*0,20   </t>
  </si>
  <si>
    <t xml:space="preserve">"na meziskládku  a ke zpětnému použití do násypů "   </t>
  </si>
  <si>
    <t xml:space="preserve">"výkopy  - "  (3529,81+161,12+426,6+139,44+88,67+224,3)*2   </t>
  </si>
  <si>
    <t xml:space="preserve">chybějící zemina z navezených hromad z jiné stavby-přesun v rámci stavby   </t>
  </si>
  <si>
    <t xml:space="preserve">"celkem násypy mínus celkem výkopy" 5538,265- 4543,30   </t>
  </si>
  <si>
    <t>162301421</t>
  </si>
  <si>
    <t>Vodorovné přemístění pařezů do 5 km D do 300 mm</t>
  </si>
  <si>
    <t>42</t>
  </si>
  <si>
    <t xml:space="preserve">"odvoz na řízenou skládku- 7 km " 28   </t>
  </si>
  <si>
    <t>162301422</t>
  </si>
  <si>
    <t>Vodorovné přemístění pařezů do 5 km D do 500 mm</t>
  </si>
  <si>
    <t>44</t>
  </si>
  <si>
    <t xml:space="preserve">"odvoz na řízenou skládku 7 km " 50   </t>
  </si>
  <si>
    <t>23</t>
  </si>
  <si>
    <t>162301423</t>
  </si>
  <si>
    <t>Vodorovné přemístění pařezů do 5 km D do 700 mm</t>
  </si>
  <si>
    <t>46</t>
  </si>
  <si>
    <t xml:space="preserve">"odvoz na řízenou skládku 7 km " 59   </t>
  </si>
  <si>
    <t>162301424</t>
  </si>
  <si>
    <t>Vodorovné přemístění pařezů do 5 km D do 900 mm</t>
  </si>
  <si>
    <t>48</t>
  </si>
  <si>
    <t xml:space="preserve">"odvoz na řízenou skládku 7 km  " 95+29   </t>
  </si>
  <si>
    <t xml:space="preserve">"odpočet pařezů volně ponechaných na terénu " -17   </t>
  </si>
  <si>
    <t>25</t>
  </si>
  <si>
    <t>162301921</t>
  </si>
  <si>
    <t>Příplatek k vodorovnému přemístění pařezů D 300 mm ZKD 5 km</t>
  </si>
  <si>
    <t>50</t>
  </si>
  <si>
    <t xml:space="preserve">"odvoz na řízenou skládku " 28   </t>
  </si>
  <si>
    <t>162301922</t>
  </si>
  <si>
    <t>Příplatek k vodorovnému přemístění pařezů D 500 mm ZKD 5 km</t>
  </si>
  <si>
    <t>52</t>
  </si>
  <si>
    <t xml:space="preserve">"odvoz na řízenou skládku " 50   </t>
  </si>
  <si>
    <t>27</t>
  </si>
  <si>
    <t>162301923</t>
  </si>
  <si>
    <t>Příplatek k vodorovnému přemístění pařezů D 700 mm ZKD 5 km</t>
  </si>
  <si>
    <t>54</t>
  </si>
  <si>
    <t xml:space="preserve">"odvoz na řízenou skládku " 59   </t>
  </si>
  <si>
    <t>162301924</t>
  </si>
  <si>
    <t>Příplatek k vodorovnému přemístění pařezů D 900 mm ZKD 5 km</t>
  </si>
  <si>
    <t>56</t>
  </si>
  <si>
    <t xml:space="preserve">"odvoz na řízenou skládku " 107   </t>
  </si>
  <si>
    <t>29</t>
  </si>
  <si>
    <t>162401102</t>
  </si>
  <si>
    <t>Vodorovné přemístění do 2000 m výkopku/sypaniny z horniny tř. 1 až 4</t>
  </si>
  <si>
    <t>58</t>
  </si>
  <si>
    <t xml:space="preserve">Přebytečná ornice- odvoz na pozemky   </t>
  </si>
  <si>
    <t xml:space="preserve">Pozemky v  k.ú. Šumperk, p.č. 675/19, 675/17, 675/14, 651/39   </t>
  </si>
  <si>
    <t xml:space="preserve">"viz bilance kubatur " 1629,48   </t>
  </si>
  <si>
    <t>167101102</t>
  </si>
  <si>
    <t>Nakládání výkopku z hornin tř. 1 až 4 přes 100 m3</t>
  </si>
  <si>
    <t>60</t>
  </si>
  <si>
    <t xml:space="preserve">"ornice ke zpětnému ohumusování" (8519,05+2813,05)*0,20   </t>
  </si>
  <si>
    <t xml:space="preserve">"zemina ke zpětnému použití do násypů   </t>
  </si>
  <si>
    <t xml:space="preserve">(3529,81+161,12+426,6+139,44+88,67+224,3)   </t>
  </si>
  <si>
    <t xml:space="preserve">994,965   </t>
  </si>
  <si>
    <t>31</t>
  </si>
  <si>
    <t>171101101</t>
  </si>
  <si>
    <t>Uložení sypaniny z hornin soudržných do násypů zhutněných na 95 % PS</t>
  </si>
  <si>
    <t>62</t>
  </si>
  <si>
    <t xml:space="preserve">zásyp po vybouraných zdích   </t>
  </si>
  <si>
    <t xml:space="preserve">" viz výkaz výměr" 10.0*1.45+12.0*2.0   </t>
  </si>
  <si>
    <t xml:space="preserve">"viz výkaz výměr" 2114,54+949,50   </t>
  </si>
  <si>
    <t xml:space="preserve">27*0.77*2.8+0.77*3.2+0.77*3.7+29*0.6   </t>
  </si>
  <si>
    <t xml:space="preserve">(50.0+33.0)*0.4   </t>
  </si>
  <si>
    <t xml:space="preserve">tůň I   </t>
  </si>
  <si>
    <t xml:space="preserve">157,74   </t>
  </si>
  <si>
    <t xml:space="preserve">   </t>
  </si>
  <si>
    <t>171103211</t>
  </si>
  <si>
    <t>Uložení sypanin z horniny tř. 1 až 4 do hrází kanálů se zhutněním 100 % PS C s příměsí jílu do 20 %</t>
  </si>
  <si>
    <t>64</t>
  </si>
  <si>
    <t xml:space="preserve">" viz výkaz výměr"  2153,86   </t>
  </si>
  <si>
    <t xml:space="preserve">minimální zhutnění 96 % PS   </t>
  </si>
  <si>
    <t>33</t>
  </si>
  <si>
    <t>174101101</t>
  </si>
  <si>
    <t>Zásyp jam, šachet rýh nebo kolem objektů sypaninou se zhutněním</t>
  </si>
  <si>
    <t>66</t>
  </si>
  <si>
    <t xml:space="preserve">"zásyp bobřích nor-viz výkaz výměr"  10   </t>
  </si>
  <si>
    <t>174201201</t>
  </si>
  <si>
    <t>Zásyp jam po pařezech D pařezů do 300 mm</t>
  </si>
  <si>
    <t>68</t>
  </si>
  <si>
    <t>35</t>
  </si>
  <si>
    <t>174201202</t>
  </si>
  <si>
    <t>Zásyp jam po pařezech D pařezů do 500 mm</t>
  </si>
  <si>
    <t>70</t>
  </si>
  <si>
    <t>174201203</t>
  </si>
  <si>
    <t>Zásyp jam po pařezech D pařezů do 700 mm</t>
  </si>
  <si>
    <t>72</t>
  </si>
  <si>
    <t>37</t>
  </si>
  <si>
    <t>174201204</t>
  </si>
  <si>
    <t>Zásyp jam po pařezech D pařezů do 900 mm</t>
  </si>
  <si>
    <t>74</t>
  </si>
  <si>
    <t xml:space="preserve">95+29   </t>
  </si>
  <si>
    <t>181301113</t>
  </si>
  <si>
    <t>Rozprostření ornice tl vrstvy do 200 mm pl přes 500 m2 v rovině nebo ve svahu do 1:5</t>
  </si>
  <si>
    <t>76</t>
  </si>
  <si>
    <t xml:space="preserve">"hráz,berma,koryto"  7848,55+670,50   </t>
  </si>
  <si>
    <t xml:space="preserve">"tůň I " 90,93   </t>
  </si>
  <si>
    <t xml:space="preserve">Přebytečná ornice  odvozená  na pozemky   </t>
  </si>
  <si>
    <t xml:space="preserve">v  k.ú. Šumperk, p.č. 675/19, 675/17, 675/14, 651/39   </t>
  </si>
  <si>
    <t xml:space="preserve">1629,48/0,20   </t>
  </si>
  <si>
    <t>39</t>
  </si>
  <si>
    <t>181451121</t>
  </si>
  <si>
    <t>Založení lučního trávníku výsevem plochy přes 1000 m2 v rovině a ve svahu do 1:5</t>
  </si>
  <si>
    <t>78</t>
  </si>
  <si>
    <t xml:space="preserve">"hráz,berma,koryto - rozprostření ornice"   7848,55+670,50   </t>
  </si>
  <si>
    <t xml:space="preserve">"tůň  I "  90,93   </t>
  </si>
  <si>
    <t>005724700</t>
  </si>
  <si>
    <t>osivo směs travní univerzál</t>
  </si>
  <si>
    <t>kg</t>
  </si>
  <si>
    <t>80</t>
  </si>
  <si>
    <t xml:space="preserve">11423,03 * 0,015   </t>
  </si>
  <si>
    <t>41</t>
  </si>
  <si>
    <t>181451122</t>
  </si>
  <si>
    <t>Založení lučního trávníku výsevem plochy přes 1000 m2 ve svahu do 1:2</t>
  </si>
  <si>
    <t>82</t>
  </si>
  <si>
    <t xml:space="preserve">"viz výkaz výměr - rozprostření ornice "  2813,05   </t>
  </si>
  <si>
    <t>181951101</t>
  </si>
  <si>
    <t>Úprava pláně v hornině tř. 1 až 4 bez zhutnění</t>
  </si>
  <si>
    <t>84</t>
  </si>
  <si>
    <t xml:space="preserve">" hráz,berma,koryto" 10429,10+670,5   </t>
  </si>
  <si>
    <t xml:space="preserve">"pasy"  27*3.0*2.8+3.0*3.2+3.0*3.7   </t>
  </si>
  <si>
    <t xml:space="preserve">"tůň I +  tůň II " 202,53+114,15   </t>
  </si>
  <si>
    <t>43</t>
  </si>
  <si>
    <t>182101101</t>
  </si>
  <si>
    <t>Svahování v zářezech v hornině tř. 1 až 4</t>
  </si>
  <si>
    <t>86</t>
  </si>
  <si>
    <t xml:space="preserve">"hráz,berma,koryto" 6312,72   </t>
  </si>
  <si>
    <t xml:space="preserve">113,2+199   </t>
  </si>
  <si>
    <t>182201101</t>
  </si>
  <si>
    <t>Svahování násypů</t>
  </si>
  <si>
    <t>88</t>
  </si>
  <si>
    <t xml:space="preserve">"hráz,berma,koryto" 2061,23   </t>
  </si>
  <si>
    <t xml:space="preserve">"pasy" 29*1,6*1,5   </t>
  </si>
  <si>
    <t xml:space="preserve">"rovnanina z LK"  (50.0+33.0)*1.5   </t>
  </si>
  <si>
    <t>45</t>
  </si>
  <si>
    <t>182301133</t>
  </si>
  <si>
    <t>Rozprostření ornice pl přes 500 m2 ve svahu nad 1:5 tl vrstvy do 200 mm</t>
  </si>
  <si>
    <t>90</t>
  </si>
  <si>
    <t xml:space="preserve">"hráz,berma,koryto" 2813,05   </t>
  </si>
  <si>
    <t>184813212</t>
  </si>
  <si>
    <t>Ochranné oplocení kořenové zóny stromu v rovině nebo na svahu do 1:5, výšky do 2000 mm</t>
  </si>
  <si>
    <t>92</t>
  </si>
  <si>
    <t xml:space="preserve">" průměr kmene stromu  150 cm - 5 ks"  (1,50*3,14)*5   </t>
  </si>
  <si>
    <t>47</t>
  </si>
  <si>
    <t>997200001BR</t>
  </si>
  <si>
    <t>Poplatek za uložení pařezů na skládku ( max.velikost do průměru 50 cm)</t>
  </si>
  <si>
    <t>94</t>
  </si>
  <si>
    <t xml:space="preserve">odhad - účtovat dle skutečnosti   </t>
  </si>
  <si>
    <t xml:space="preserve">hmotnost pařezu x počet   </t>
  </si>
  <si>
    <t xml:space="preserve">"průměr do 30 cm" 0,0243*28   </t>
  </si>
  <si>
    <t xml:space="preserve">"průměr  30-50 cm" 0,1125*50   </t>
  </si>
  <si>
    <t xml:space="preserve">"průměr  50-70 cm" 0,3087*59   </t>
  </si>
  <si>
    <t xml:space="preserve">"průměr  70-90 cm" 0,6561*78   </t>
  </si>
  <si>
    <t xml:space="preserve">"průměr  nad 90 cm" 0,90*29   </t>
  </si>
  <si>
    <t xml:space="preserve">Svislé a kompletní konstrukce   </t>
  </si>
  <si>
    <t>338950145</t>
  </si>
  <si>
    <t>Osazení kůlů jednotlivě ve svahu do 1:5 se zadusáním do zeminy výška kůlu nad zemí do 3,0 m</t>
  </si>
  <si>
    <t>96</t>
  </si>
  <si>
    <t xml:space="preserve">"pokácené kmeny osazení na svislo -kompenzační opatření "  20   </t>
  </si>
  <si>
    <t xml:space="preserve">Vodorovné konstrukce   </t>
  </si>
  <si>
    <t>49</t>
  </si>
  <si>
    <t>462511270</t>
  </si>
  <si>
    <t>Zához z lomového kamene bez proštěrkování z terénu hmotnost do 200 kg</t>
  </si>
  <si>
    <t>98</t>
  </si>
  <si>
    <t xml:space="preserve">"pasy,zpev.dna - viz výkaz výměr"  27*0.82*2.8+0.82*3.2+0.82*3.7   </t>
  </si>
  <si>
    <t>463211158</t>
  </si>
  <si>
    <t>Rovnanina objemu přes 3 m3 z lomového kamene tříděného hmotnosti přes 500 kg s urovnáním líce</t>
  </si>
  <si>
    <t>100</t>
  </si>
  <si>
    <t xml:space="preserve">Stabilizační pasy z LK nad 500 kg s prosypem   </t>
  </si>
  <si>
    <t xml:space="preserve">" viz výkaz výměr "  27*(8.5*0.8*1.5)+(7.7*0.8*1.5)+(8.3*0.8*1.5)   </t>
  </si>
  <si>
    <t>51</t>
  </si>
  <si>
    <t>463212111</t>
  </si>
  <si>
    <t>Rovnanina z lomového kamene upraveného s vyklínováním spár úlomky kamene</t>
  </si>
  <si>
    <t>102</t>
  </si>
  <si>
    <t xml:space="preserve">hmotnost LK nad 350 kg   </t>
  </si>
  <si>
    <t xml:space="preserve">" patka  viz výkaz výměr " 81   </t>
  </si>
  <si>
    <t xml:space="preserve">" patka  viz výkaz výměr " (50.0+33.0)*0.6*0.8   </t>
  </si>
  <si>
    <t xml:space="preserve">hmotnost LK 200-500 kg   </t>
  </si>
  <si>
    <t xml:space="preserve">" viz výkaz výměr" (50.0+33.0)*0.75   </t>
  </si>
  <si>
    <t>998</t>
  </si>
  <si>
    <t xml:space="preserve">Přesun hmot   </t>
  </si>
  <si>
    <t>998332011</t>
  </si>
  <si>
    <t>Přesun hmot pro úpravy vodních toků a kanály</t>
  </si>
  <si>
    <t>104</t>
  </si>
  <si>
    <t>PSV</t>
  </si>
  <si>
    <t xml:space="preserve">Práce a dodávky PSV   </t>
  </si>
  <si>
    <t>766</t>
  </si>
  <si>
    <t xml:space="preserve">Konstrukce truhlářské   </t>
  </si>
  <si>
    <t>53</t>
  </si>
  <si>
    <t>76600001BR</t>
  </si>
  <si>
    <t>Dodání a osazení - ptačí budky</t>
  </si>
  <si>
    <t>106</t>
  </si>
  <si>
    <t xml:space="preserve">"10 ks z toho 1x sova,1 x netopýr" 10   </t>
  </si>
  <si>
    <t>SO 02 - Výsadba</t>
  </si>
  <si>
    <t xml:space="preserve">    8 - Trubní vedení   </t>
  </si>
  <si>
    <t>183101113</t>
  </si>
  <si>
    <t>Hloubení jamek bez výměny půdy zeminy tř 1 až 4 objem do 0,05 m3 v rovině a svahu do 1:5</t>
  </si>
  <si>
    <t>183101121</t>
  </si>
  <si>
    <t>Hloubení jamek bez výměny půdy zeminy tř 1 až 4 objem do 1 m3 v rovině a svahu do 1:5</t>
  </si>
  <si>
    <t>183111114</t>
  </si>
  <si>
    <t>Hloubení jamek bez výměny půdy zeminy tř 1 až 4 objem do 0,02 m3 v rovině a svahu do 1:5</t>
  </si>
  <si>
    <t>183205111</t>
  </si>
  <si>
    <t>Založení záhonu v rovině a svahu do 1:5 zemina tř 1 a 2</t>
  </si>
  <si>
    <t>184102111</t>
  </si>
  <si>
    <t>Výsadba dřeviny s balem D do 0,2 m do jamky se zalitím v rovině a svahu do 1:5</t>
  </si>
  <si>
    <t>184102112</t>
  </si>
  <si>
    <t>Výsadba dřeviny s balem D do 0,3 m do jamky se zalitím v rovině a svahu do 1:5</t>
  </si>
  <si>
    <t>184102116</t>
  </si>
  <si>
    <t>Výsadba dřeviny s balem D do 0,8 m do jamky se zalitím v rovině a svahu do 1:5</t>
  </si>
  <si>
    <t>184215133</t>
  </si>
  <si>
    <t>Ukotvení kmene dřevin třemi kůly D do 0,1 m délky do 3 m</t>
  </si>
  <si>
    <t>184501121</t>
  </si>
  <si>
    <t>Zhotovení obalu z juty v jedné vrstvě v rovině a svahu do 1:5</t>
  </si>
  <si>
    <t xml:space="preserve">" strom- 0,35 m2" 195*0,35   </t>
  </si>
  <si>
    <t>184802111</t>
  </si>
  <si>
    <t>Chemické odplevelení před založením kultury nad 20 m2 postřikem na široko v rovině a svahu do 1:5</t>
  </si>
  <si>
    <t xml:space="preserve">" 2 x herbicid" 3450   </t>
  </si>
  <si>
    <t>252340010MI</t>
  </si>
  <si>
    <t>herbicid totální, Roundup Klasik, bal. 1 l</t>
  </si>
  <si>
    <t>litr</t>
  </si>
  <si>
    <t>184804112</t>
  </si>
  <si>
    <t>Ochrana dřeviny chráničem z pletiva</t>
  </si>
  <si>
    <t>313247720</t>
  </si>
  <si>
    <t xml:space="preserve">pletivo čtyřhranné pozinkované pletené 55 x 55 / 2,15    výška 150 cm</t>
  </si>
  <si>
    <t>184804113</t>
  </si>
  <si>
    <t>Ochrana dřeviny chemickým nátěrem</t>
  </si>
  <si>
    <t>9990001MI</t>
  </si>
  <si>
    <t>Nátěr proti okusu</t>
  </si>
  <si>
    <t>0260001MI</t>
  </si>
  <si>
    <t>Alnus glutinosa 12/14</t>
  </si>
  <si>
    <t>0260002MI</t>
  </si>
  <si>
    <t>Acer platanoides 12/14</t>
  </si>
  <si>
    <t>0260003MI</t>
  </si>
  <si>
    <t>Acer pseudoplatanus 12/14</t>
  </si>
  <si>
    <t>0260004MI</t>
  </si>
  <si>
    <t>Tilia cordata 12/14</t>
  </si>
  <si>
    <t>0260005MI</t>
  </si>
  <si>
    <t>Populus alba 12/14</t>
  </si>
  <si>
    <t>0260006MI</t>
  </si>
  <si>
    <t>Quercus robur 12/14</t>
  </si>
  <si>
    <t>0260007MI</t>
  </si>
  <si>
    <t>Carpinus betulus 12/14</t>
  </si>
  <si>
    <t>0260008MI</t>
  </si>
  <si>
    <t>Prunus padus 12/14</t>
  </si>
  <si>
    <t>0270001MI</t>
  </si>
  <si>
    <t>Cornus sanquinea 40-60</t>
  </si>
  <si>
    <t>0270002MI</t>
  </si>
  <si>
    <t>Viburnum opulus 40-60</t>
  </si>
  <si>
    <t>0270003MI</t>
  </si>
  <si>
    <t>Euonymus europaeus 40-60</t>
  </si>
  <si>
    <t>0270004MI</t>
  </si>
  <si>
    <t>Ribes alpinum 40-60</t>
  </si>
  <si>
    <t>0270005MI</t>
  </si>
  <si>
    <t>Ligustrum vulgare 40-60</t>
  </si>
  <si>
    <t>0270006MI</t>
  </si>
  <si>
    <t>Corylus avellana 40-60</t>
  </si>
  <si>
    <t>0270007MI</t>
  </si>
  <si>
    <t>Lonicera xylosteum 40-60</t>
  </si>
  <si>
    <t>0270008MI</t>
  </si>
  <si>
    <t>Iris pseudoacorus</t>
  </si>
  <si>
    <t>0270009MI</t>
  </si>
  <si>
    <t>Caltha palustris</t>
  </si>
  <si>
    <t>0270010MI</t>
  </si>
  <si>
    <t>Lythrum salicaria</t>
  </si>
  <si>
    <t>0270011MI</t>
  </si>
  <si>
    <t>Lysimachia punctata</t>
  </si>
  <si>
    <t>0270012MI</t>
  </si>
  <si>
    <t>Sagittaria sagittifolia</t>
  </si>
  <si>
    <t>0270013MI</t>
  </si>
  <si>
    <t>Typha angustifolia</t>
  </si>
  <si>
    <t>184901111</t>
  </si>
  <si>
    <t>Osazení kůlů dl.300 cm</t>
  </si>
  <si>
    <t xml:space="preserve">195*3   </t>
  </si>
  <si>
    <t>605913200</t>
  </si>
  <si>
    <t>kulatina odkorněná průměr od 7 do 15 cm, délka do 5 m</t>
  </si>
  <si>
    <t xml:space="preserve">"délka 3 m"  585   </t>
  </si>
  <si>
    <t>184911421</t>
  </si>
  <si>
    <t>Mulčování rostlin kůrou tl. do 0,1 m v rovině a svahu do 1:5</t>
  </si>
  <si>
    <t>103911000</t>
  </si>
  <si>
    <t>kůra mulčovací VL</t>
  </si>
  <si>
    <t xml:space="preserve">152   </t>
  </si>
  <si>
    <t xml:space="preserve">"odpočet viz  objekt SO 00 Kácení ,pol.č.2  " -42,240   </t>
  </si>
  <si>
    <t>185802114</t>
  </si>
  <si>
    <t>Hnojení půdy umělým hnojivem k jednotlivým rostlinám v rovině a svahu do 1:5</t>
  </si>
  <si>
    <t>251910001MI</t>
  </si>
  <si>
    <t>Hnojivo pro dřeviny dlouhodobě působící</t>
  </si>
  <si>
    <t>185804311</t>
  </si>
  <si>
    <t>Zalití rostlin vodou plocha do 20 m2</t>
  </si>
  <si>
    <t>185851121</t>
  </si>
  <si>
    <t>Dovoz vody pro zálivku rostlin za vzdálenost do 1000 m</t>
  </si>
  <si>
    <t xml:space="preserve">Trubní vedení   </t>
  </si>
  <si>
    <t>871218113</t>
  </si>
  <si>
    <t>Kladení drenážního potrubí z flexibilního PVC průměru do 65 mm</t>
  </si>
  <si>
    <t xml:space="preserve">drenážní potrubí k vysazovaným stromům v dl.1,50 m á 1 strom   </t>
  </si>
  <si>
    <t xml:space="preserve">195*1,50   </t>
  </si>
  <si>
    <t>286112210</t>
  </si>
  <si>
    <t>trubka drenážní flexibilní PipeLife D 65 mm</t>
  </si>
  <si>
    <t>998231311</t>
  </si>
  <si>
    <t>Přesun hmot pro sadovnické a krajinářské úpravy vodorovně do 5000 m</t>
  </si>
  <si>
    <t>SO 03 - Povýsadbová péče</t>
  </si>
  <si>
    <t>184210001MI</t>
  </si>
  <si>
    <t>Oprava kotvení 1 x ročně</t>
  </si>
  <si>
    <t xml:space="preserve">"1 x ročně" 585   </t>
  </si>
  <si>
    <t>184801131</t>
  </si>
  <si>
    <t>Ošetřování vysazených dřevin ve skupinách v rovině a svahu do 1:5</t>
  </si>
  <si>
    <t>184806111</t>
  </si>
  <si>
    <t>Řez stromů netrnitých průklestem D koruny do 2 m</t>
  </si>
  <si>
    <t xml:space="preserve">" 1 x ročně" 585   </t>
  </si>
  <si>
    <t>184911111</t>
  </si>
  <si>
    <t>Znovuuvázání dřeviny ke kůlům</t>
  </si>
  <si>
    <t xml:space="preserve">" ke stávajícím kůlům -1 x ročně" 585   </t>
  </si>
  <si>
    <t>185804214</t>
  </si>
  <si>
    <t>Vypletí záhonu dřevin ve skupinách s naložením a odvozem odpadu do 20 km v rovině a svahu do 1:5</t>
  </si>
  <si>
    <t xml:space="preserve">"4 x ročně" 229,20   </t>
  </si>
  <si>
    <t>Dovoz vody pro zálivku rostlin na vzdálenost do 1000 m</t>
  </si>
  <si>
    <t>VON - Vedlejší a ostatní náklady</t>
  </si>
  <si>
    <t>N00 - Vedlejší a ostatní náklady</t>
  </si>
  <si>
    <t>OST - Ostatní náklady</t>
  </si>
  <si>
    <t xml:space="preserve">VRN -   Vedlejší rozpočtové náklady</t>
  </si>
  <si>
    <t>N00</t>
  </si>
  <si>
    <t>02234RFP.1</t>
  </si>
  <si>
    <t>Firem pol.: Práce v ochranném pásmu inženýrských sítí dle podmínek správců sítí</t>
  </si>
  <si>
    <t>soubor</t>
  </si>
  <si>
    <t>1024</t>
  </si>
  <si>
    <t>-7049727</t>
  </si>
  <si>
    <t>"položka obsahuje</t>
  </si>
  <si>
    <t>"Zajištění všech nezbytných opatření, jimiž bude předejito</t>
  </si>
  <si>
    <t>"porušení jakékoliv inženýrské sítě během výstavby, aktualizaci vyjádření k existenci sítí, jejich vytýčení, označení a ochrana stávajících inženýr-</t>
  </si>
  <si>
    <t xml:space="preserve">"ských sítí a zařízení v obvodu staveniště. Toto vytýčení, včetně zaměření, bude před zahájením stavebních prací předáno objednateli v tištěné a </t>
  </si>
  <si>
    <t xml:space="preserve">"digitální formě.  Dále respektování ochranných pásem inženýrských sítí dle příslušných norem a vyhlášek a údajů jejich majetkových správců; </t>
  </si>
  <si>
    <t xml:space="preserve">"provedení dočasných přeložek  podzemních a nadzemních sítí, jejich ochranu a zajištění; potřebného vypínání vzdušných el. vedení při práci pod nimi,</t>
  </si>
  <si>
    <t xml:space="preserve">"zajištění výluk a náhradního zásobování, související s realizací a a propojením inženýrských sítí, úhrada poplatků za připojení elektrického vedení </t>
  </si>
  <si>
    <t>"na základní síť apod.</t>
  </si>
  <si>
    <t>"výkopové práce u inženýrských sítí nebo v jejich ochranných pásmech budou prováděny ručně</t>
  </si>
  <si>
    <t>OST</t>
  </si>
  <si>
    <t>Ostatní náklady</t>
  </si>
  <si>
    <t>090001002</t>
  </si>
  <si>
    <t>Ostatní náklady vyplývající ze znění SOD a VOP</t>
  </si>
  <si>
    <t>soub</t>
  </si>
  <si>
    <t>262144</t>
  </si>
  <si>
    <t>691012445</t>
  </si>
  <si>
    <t>P</t>
  </si>
  <si>
    <t>Poznámka k položce:_x000d_
Jedná se zejména o náklady:_x000d_
- na sjednání bankovních záruk,_x000d_
- na sjednání pojištění odpovědnosti za škodu způsobenou provozní činností včetně odpovědnosti vyplývající z provádění stavebně-montážní činnosti,_x000d_
- na vypracování technologických postupů,_x000d_
- na vypracování oznámení změn a změnových listů,_x000d_
- spojené s převzetím staveniště,_x000d_
- spojené s předáním díla, _x000d_
apod.</t>
  </si>
  <si>
    <t>VRN</t>
  </si>
  <si>
    <t xml:space="preserve">  Vedlejší rozpočtové náklady</t>
  </si>
  <si>
    <t>012303000</t>
  </si>
  <si>
    <t>Geodetické práce po výstavbě</t>
  </si>
  <si>
    <t>341019081</t>
  </si>
  <si>
    <t xml:space="preserve">-Vypracování oddělovací GP vč.ověření na příslušném K.U.   </t>
  </si>
  <si>
    <t xml:space="preserve">-Vypracování oddělovací GP pro VB, vč.tabulek výměr a ověření na příslušném K.U. - vč. tabulky výměr pro věcná břemena   </t>
  </si>
  <si>
    <t xml:space="preserve">- 5 x tištěné a 5 x CD   </t>
  </si>
  <si>
    <t xml:space="preserve">Položka zahrnuje-   </t>
  </si>
  <si>
    <t xml:space="preserve">- přípravu podkladů, podání žádosti na K.U.   </t>
  </si>
  <si>
    <t xml:space="preserve">- polní práce spojené s vyhotovení GP   </t>
  </si>
  <si>
    <t xml:space="preserve">- výpočetní a grafické kancelářské práce   </t>
  </si>
  <si>
    <t xml:space="preserve">- úřední ověření výsledného elaborátu   </t>
  </si>
  <si>
    <t xml:space="preserve">- schválení návrhu vkladu do KN příslušným K.U.   </t>
  </si>
  <si>
    <t>034403001</t>
  </si>
  <si>
    <t>Náklady na zřízení, údržbu a zrušení dočasného dopravního značení, potřebného k zajištění přístupu nebo provozu na staveništi a/nebo v okolí staveniště.</t>
  </si>
  <si>
    <t>1821765137</t>
  </si>
  <si>
    <t>04250300</t>
  </si>
  <si>
    <t>Vypracování plánu BOZP. Zajištění plnění povinností vyplývajících ze zák.č. 309/2006Sb. a nař.vlády č. 591/2006Sb.</t>
  </si>
  <si>
    <t>1435877764</t>
  </si>
  <si>
    <t xml:space="preserve">1 "Vypracování plánu bezpečnosti a ochrany zdraví při práci na staveništi a o opatření vyplývající z plánu </t>
  </si>
  <si>
    <t>049103001</t>
  </si>
  <si>
    <t>Inženýrská činnost prováděná v průběhu stavebních prací vyplývající z povahy díla, a požadavků v SOD a VOP</t>
  </si>
  <si>
    <t>1340292096</t>
  </si>
  <si>
    <t>Poznámka k položce:_x000d_
Jedná se zejména o náklady na zajištění:_x000d_
- vyřízení záborů, žádostí o uzavírky¨,_x000d_
- vyřízení stanovisek dotčených orgánů ke kolaudaci,_x000d_
- jednání s úřady,_x000d_
- jednání s dotčenými účastníky stavebního řízení,_x000d_
- zpracování havarijního a povodňového plánu,_x000d_
apod.</t>
  </si>
  <si>
    <t>049303000</t>
  </si>
  <si>
    <t>Náklady vzniklé v souvislosti s předáním stavby</t>
  </si>
  <si>
    <t>1381670086</t>
  </si>
  <si>
    <t>Protokolární předání stavbou dotčených pozemků a komunikací, uvedení do původního stavu, zpět jejich vlastníkům</t>
  </si>
  <si>
    <t>062002001</t>
  </si>
  <si>
    <t>Náklad na zajištění dopravní obsluhy přiléhajících nemovitostí, obchodů a služeb včetně provozu pěších.</t>
  </si>
  <si>
    <t>-1937461391</t>
  </si>
  <si>
    <t>"ztížené podmínky na dovoz materiálu (na oba břehy), přepravu strojů atd, vlivem umístění stavby v blízkosti vodního toku a ve stísněných poměrech" 1</t>
  </si>
  <si>
    <t>20018RFP</t>
  </si>
  <si>
    <t xml:space="preserve">Vypracování havarijního plánu </t>
  </si>
  <si>
    <t>3686227</t>
  </si>
  <si>
    <t>2003001</t>
  </si>
  <si>
    <t>Vytýčení parcel pro uložení přebytečné ornice</t>
  </si>
  <si>
    <t xml:space="preserve">parcely v k.ú. Šumperk p.č.675/19;675/17;675/14;651/39-16 bodů   </t>
  </si>
  <si>
    <t xml:space="preserve">1   </t>
  </si>
  <si>
    <t>2003RVD</t>
  </si>
  <si>
    <t>Vytýčení stavby odborně způsobilou osobou v oboru zeměměřičství</t>
  </si>
  <si>
    <t>200942VD</t>
  </si>
  <si>
    <t xml:space="preserve">Opatření vyplývající z havarijního plánu </t>
  </si>
  <si>
    <t>-1706103005</t>
  </si>
  <si>
    <t>20094RFP</t>
  </si>
  <si>
    <t xml:space="preserve">Vypracování  povodňového plánu pro celou stavbu</t>
  </si>
  <si>
    <t>188347390</t>
  </si>
  <si>
    <t>20099RFP</t>
  </si>
  <si>
    <t>Provedení opatření vyplývajících z povodňového plánu.</t>
  </si>
  <si>
    <t>-206470519</t>
  </si>
  <si>
    <t>24003010SV</t>
  </si>
  <si>
    <t>Slovení rybí obsádky</t>
  </si>
  <si>
    <t>2004RVD</t>
  </si>
  <si>
    <t>Zařízení staveniště včetně všech nákladů spojených s jeho zřízením, provozem, zabezpečením a likvidací,zřízení a projednání potřebných ploch pro ZS, skládky materiálu, mezideponie, včetně úhrady poplatků a úpravy povrchu po likvidaci staveniště</t>
  </si>
  <si>
    <t>2005R</t>
  </si>
  <si>
    <t>Zajištění umístění štítku o povolení stavby a stejnopisu oznámení o zahájení prací oblastnímu inspektorátu práce na viditelném místě a vstupu na staveniště</t>
  </si>
  <si>
    <t>20092VP.1</t>
  </si>
  <si>
    <t xml:space="preserve">Zpracování a předání dokumentace skutečného provedení stavby (3 tištěné paré +1 v elektr.podobě) a zaměření skutečného provedení stavby  (3 tištěné paré +1 v elektr.podobě),fotodokumentace</t>
  </si>
  <si>
    <t>20011RVD</t>
  </si>
  <si>
    <t>Protokolární předání stavbou dotčených pozemků a komunikací uvedených do původního stavu,zpět jejich vlastníkům</t>
  </si>
  <si>
    <t>204300201RP</t>
  </si>
  <si>
    <t>Zkoušky zhutnitelnosti</t>
  </si>
  <si>
    <t xml:space="preserve">"soubor" 1   </t>
  </si>
  <si>
    <t xml:space="preserve">četnost zkoušek   </t>
  </si>
  <si>
    <t xml:space="preserve">7x Laboratorní zkouška zhutnitelnosti dle ČSN 721015   </t>
  </si>
  <si>
    <t xml:space="preserve">74x Polní zkouška zhutnitelnosti dle ČSN 721006  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</si>
</sst>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2018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2017016 - Průmyslová zóna IV-Šumperk-Protipovodňová opatření DSP+DPS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26. 1. 2022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00 - Kácení'!J30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00 - Kácení'!P118</f>
        <v>0</v>
      </c>
      <c r="AV95" s="128">
        <f>'SO 00 - Kácení'!J33</f>
        <v>0</v>
      </c>
      <c r="AW95" s="128">
        <f>'SO 00 - Kácení'!J34</f>
        <v>0</v>
      </c>
      <c r="AX95" s="128">
        <f>'SO 00 - Kácení'!J35</f>
        <v>0</v>
      </c>
      <c r="AY95" s="128">
        <f>'SO 00 - Kácení'!J36</f>
        <v>0</v>
      </c>
      <c r="AZ95" s="128">
        <f>'SO 00 - Kácení'!F33</f>
        <v>0</v>
      </c>
      <c r="BA95" s="128">
        <f>'SO 00 - Kácení'!F34</f>
        <v>0</v>
      </c>
      <c r="BB95" s="128">
        <f>'SO 00 - Kácení'!F35</f>
        <v>0</v>
      </c>
      <c r="BC95" s="128">
        <f>'SO 00 - Kácení'!F36</f>
        <v>0</v>
      </c>
      <c r="BD95" s="130">
        <f>'SO 00 - Kácení'!F37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01 - Bratrušovský poto...'!J30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'SO 01 - Bratrušovský poto...'!P123</f>
        <v>0</v>
      </c>
      <c r="AV96" s="128">
        <f>'SO 01 - Bratrušovský poto...'!J33</f>
        <v>0</v>
      </c>
      <c r="AW96" s="128">
        <f>'SO 01 - Bratrušovský poto...'!J34</f>
        <v>0</v>
      </c>
      <c r="AX96" s="128">
        <f>'SO 01 - Bratrušovský poto...'!J35</f>
        <v>0</v>
      </c>
      <c r="AY96" s="128">
        <f>'SO 01 - Bratrušovský poto...'!J36</f>
        <v>0</v>
      </c>
      <c r="AZ96" s="128">
        <f>'SO 01 - Bratrušovský poto...'!F33</f>
        <v>0</v>
      </c>
      <c r="BA96" s="128">
        <f>'SO 01 - Bratrušovský poto...'!F34</f>
        <v>0</v>
      </c>
      <c r="BB96" s="128">
        <f>'SO 01 - Bratrušovský poto...'!F35</f>
        <v>0</v>
      </c>
      <c r="BC96" s="128">
        <f>'SO 01 - Bratrušovský poto...'!F36</f>
        <v>0</v>
      </c>
      <c r="BD96" s="130">
        <f>'SO 01 - Bratrušovský poto...'!F37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02 - Výsadba'!J30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'SO 02 - Výsadba'!P120</f>
        <v>0</v>
      </c>
      <c r="AV97" s="128">
        <f>'SO 02 - Výsadba'!J33</f>
        <v>0</v>
      </c>
      <c r="AW97" s="128">
        <f>'SO 02 - Výsadba'!J34</f>
        <v>0</v>
      </c>
      <c r="AX97" s="128">
        <f>'SO 02 - Výsadba'!J35</f>
        <v>0</v>
      </c>
      <c r="AY97" s="128">
        <f>'SO 02 - Výsadba'!J36</f>
        <v>0</v>
      </c>
      <c r="AZ97" s="128">
        <f>'SO 02 - Výsadba'!F33</f>
        <v>0</v>
      </c>
      <c r="BA97" s="128">
        <f>'SO 02 - Výsadba'!F34</f>
        <v>0</v>
      </c>
      <c r="BB97" s="128">
        <f>'SO 02 - Výsadba'!F35</f>
        <v>0</v>
      </c>
      <c r="BC97" s="128">
        <f>'SO 02 - Výsadba'!F36</f>
        <v>0</v>
      </c>
      <c r="BD97" s="130">
        <f>'SO 02 - Výsadba'!F37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03 - Povýsadbová péče'!J30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27">
        <v>0</v>
      </c>
      <c r="AT98" s="128">
        <f>ROUND(SUM(AV98:AW98),2)</f>
        <v>0</v>
      </c>
      <c r="AU98" s="129">
        <f>'SO 03 - Povýsadbová péče'!P118</f>
        <v>0</v>
      </c>
      <c r="AV98" s="128">
        <f>'SO 03 - Povýsadbová péče'!J33</f>
        <v>0</v>
      </c>
      <c r="AW98" s="128">
        <f>'SO 03 - Povýsadbová péče'!J34</f>
        <v>0</v>
      </c>
      <c r="AX98" s="128">
        <f>'SO 03 - Povýsadbová péče'!J35</f>
        <v>0</v>
      </c>
      <c r="AY98" s="128">
        <f>'SO 03 - Povýsadbová péče'!J36</f>
        <v>0</v>
      </c>
      <c r="AZ98" s="128">
        <f>'SO 03 - Povýsadbová péče'!F33</f>
        <v>0</v>
      </c>
      <c r="BA98" s="128">
        <f>'SO 03 - Povýsadbová péče'!F34</f>
        <v>0</v>
      </c>
      <c r="BB98" s="128">
        <f>'SO 03 - Povýsadbová péče'!F35</f>
        <v>0</v>
      </c>
      <c r="BC98" s="128">
        <f>'SO 03 - Povýsadbová péče'!F36</f>
        <v>0</v>
      </c>
      <c r="BD98" s="130">
        <f>'SO 03 - Povýsadbová péče'!F37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7" customFormat="1" ht="16.5" customHeight="1">
      <c r="A99" s="119" t="s">
        <v>77</v>
      </c>
      <c r="B99" s="120"/>
      <c r="C99" s="121"/>
      <c r="D99" s="122" t="s">
        <v>93</v>
      </c>
      <c r="E99" s="122"/>
      <c r="F99" s="122"/>
      <c r="G99" s="122"/>
      <c r="H99" s="122"/>
      <c r="I99" s="123"/>
      <c r="J99" s="122" t="s">
        <v>94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'VON - Vedlejší a ostatní 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80</v>
      </c>
      <c r="AR99" s="126"/>
      <c r="AS99" s="132">
        <v>0</v>
      </c>
      <c r="AT99" s="133">
        <f>ROUND(SUM(AV99:AW99),2)</f>
        <v>0</v>
      </c>
      <c r="AU99" s="134">
        <f>'VON - Vedlejší a ostatní ...'!P119</f>
        <v>0</v>
      </c>
      <c r="AV99" s="133">
        <f>'VON - Vedlejší a ostatní ...'!J33</f>
        <v>0</v>
      </c>
      <c r="AW99" s="133">
        <f>'VON - Vedlejší a ostatní ...'!J34</f>
        <v>0</v>
      </c>
      <c r="AX99" s="133">
        <f>'VON - Vedlejší a ostatní ...'!J35</f>
        <v>0</v>
      </c>
      <c r="AY99" s="133">
        <f>'VON - Vedlejší a ostatní ...'!J36</f>
        <v>0</v>
      </c>
      <c r="AZ99" s="133">
        <f>'VON - Vedlejší a ostatní ...'!F33</f>
        <v>0</v>
      </c>
      <c r="BA99" s="133">
        <f>'VON - Vedlejší a ostatní ...'!F34</f>
        <v>0</v>
      </c>
      <c r="BB99" s="133">
        <f>'VON - Vedlejší a ostatní ...'!F35</f>
        <v>0</v>
      </c>
      <c r="BC99" s="133">
        <f>'VON - Vedlejší a ostatní ...'!F36</f>
        <v>0</v>
      </c>
      <c r="BD99" s="135">
        <f>'VON - Vedlejší a ostatní ...'!F37</f>
        <v>0</v>
      </c>
      <c r="BE99" s="7"/>
      <c r="BT99" s="131" t="s">
        <v>81</v>
      </c>
      <c r="BV99" s="131" t="s">
        <v>75</v>
      </c>
      <c r="BW99" s="131" t="s">
        <v>95</v>
      </c>
      <c r="BX99" s="131" t="s">
        <v>5</v>
      </c>
      <c r="CL99" s="131" t="s">
        <v>1</v>
      </c>
      <c r="CM99" s="131" t="s">
        <v>83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voLFNCLCFs3CdM1pF4qhQto34kAdiyEvL9LwP8kGudLbYnscixhH4W1BlqF0YcYDl493M+MJirS3UZ1txcJVlA==" hashValue="HBykRJqzzOjq0clhmxHAQi1MVT5H0Kf9fhzTCgJfslegfkfhEEurHbTIXr3FNmCYq35PG+fLFaQ24XGpOFLMS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 - Kácení'!C2" display="/"/>
    <hyperlink ref="A96" location="'SO 01 - Bratrušovský poto...'!C2" display="/"/>
    <hyperlink ref="A97" location="'SO 02 - Výsadba'!C2" display="/"/>
    <hyperlink ref="A98" location="'SO 03 - Povýsadbová péče'!C2" display="/"/>
    <hyperlink ref="A99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2017016 - Průmyslová zóna IV-Šumperk-Protipovodňová opatření DSP+DPS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ROUND((SUM(BE118:BE123)),  2)</f>
        <v>0</v>
      </c>
      <c r="G33" s="38"/>
      <c r="H33" s="38"/>
      <c r="I33" s="155">
        <v>0.20999999999999999</v>
      </c>
      <c r="J33" s="154">
        <f>ROUND(((SUM(BE118:BE123))*I33),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ROUND((SUM(BF118:BF123)),  2)</f>
        <v>0</v>
      </c>
      <c r="G34" s="38"/>
      <c r="H34" s="38"/>
      <c r="I34" s="155">
        <v>0.14999999999999999</v>
      </c>
      <c r="J34" s="154">
        <f>ROUND(((SUM(BF118:BF123))*I34),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ROUND((SUM(BG118:BG123)),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ROUND((SUM(BH118:BH123)),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ROUND((SUM(BI118:BI123)),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2017016 - Průmyslová zóna IV-Šumperk-Protipovodňová opatření DSP+DPS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00 - Kácení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2017016 - Průmyslová zóna IV-Šumperk-Protipovodňová opatření DSP+DPS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00 - Kácení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26. 1. 2022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107</v>
      </c>
      <c r="D117" s="194" t="s">
        <v>58</v>
      </c>
      <c r="E117" s="194" t="s">
        <v>54</v>
      </c>
      <c r="F117" s="194" t="s">
        <v>55</v>
      </c>
      <c r="G117" s="194" t="s">
        <v>108</v>
      </c>
      <c r="H117" s="194" t="s">
        <v>109</v>
      </c>
      <c r="I117" s="194" t="s">
        <v>110</v>
      </c>
      <c r="J117" s="194" t="s">
        <v>101</v>
      </c>
      <c r="K117" s="195" t="s">
        <v>111</v>
      </c>
      <c r="L117" s="196"/>
      <c r="M117" s="100" t="s">
        <v>1</v>
      </c>
      <c r="N117" s="101" t="s">
        <v>37</v>
      </c>
      <c r="O117" s="101" t="s">
        <v>112</v>
      </c>
      <c r="P117" s="101" t="s">
        <v>113</v>
      </c>
      <c r="Q117" s="101" t="s">
        <v>114</v>
      </c>
      <c r="R117" s="101" t="s">
        <v>115</v>
      </c>
      <c r="S117" s="101" t="s">
        <v>116</v>
      </c>
      <c r="T117" s="102" t="s">
        <v>117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118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72</v>
      </c>
      <c r="AU118" s="17" t="s">
        <v>103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72</v>
      </c>
      <c r="E119" s="205" t="s">
        <v>119</v>
      </c>
      <c r="F119" s="205" t="s">
        <v>120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81</v>
      </c>
      <c r="AT119" s="214" t="s">
        <v>72</v>
      </c>
      <c r="AU119" s="214" t="s">
        <v>73</v>
      </c>
      <c r="AY119" s="213" t="s">
        <v>121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72</v>
      </c>
      <c r="E120" s="216" t="s">
        <v>81</v>
      </c>
      <c r="F120" s="216" t="s">
        <v>122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SUM(P121:P123)</f>
        <v>0</v>
      </c>
      <c r="Q120" s="210"/>
      <c r="R120" s="211">
        <f>SUM(R121:R123)</f>
        <v>0</v>
      </c>
      <c r="S120" s="210"/>
      <c r="T120" s="212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81</v>
      </c>
      <c r="AT120" s="214" t="s">
        <v>72</v>
      </c>
      <c r="AU120" s="214" t="s">
        <v>81</v>
      </c>
      <c r="AY120" s="213" t="s">
        <v>121</v>
      </c>
      <c r="BK120" s="215">
        <f>SUM(BK121:BK123)</f>
        <v>0</v>
      </c>
    </row>
    <row r="121" s="2" customFormat="1" ht="16.5" customHeight="1">
      <c r="A121" s="38"/>
      <c r="B121" s="39"/>
      <c r="C121" s="218" t="s">
        <v>81</v>
      </c>
      <c r="D121" s="218" t="s">
        <v>123</v>
      </c>
      <c r="E121" s="219" t="s">
        <v>124</v>
      </c>
      <c r="F121" s="220" t="s">
        <v>125</v>
      </c>
      <c r="G121" s="221" t="s">
        <v>126</v>
      </c>
      <c r="H121" s="222">
        <v>40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38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127</v>
      </c>
      <c r="AT121" s="229" t="s">
        <v>123</v>
      </c>
      <c r="AU121" s="229" t="s">
        <v>83</v>
      </c>
      <c r="AY121" s="17" t="s">
        <v>121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81</v>
      </c>
      <c r="BK121" s="230">
        <f>ROUND(I121*H121,2)</f>
        <v>0</v>
      </c>
      <c r="BL121" s="17" t="s">
        <v>127</v>
      </c>
      <c r="BM121" s="229" t="s">
        <v>128</v>
      </c>
    </row>
    <row r="122" s="13" customFormat="1">
      <c r="A122" s="13"/>
      <c r="B122" s="231"/>
      <c r="C122" s="232"/>
      <c r="D122" s="233" t="s">
        <v>129</v>
      </c>
      <c r="E122" s="234" t="s">
        <v>1</v>
      </c>
      <c r="F122" s="235" t="s">
        <v>130</v>
      </c>
      <c r="G122" s="232"/>
      <c r="H122" s="236">
        <v>40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129</v>
      </c>
      <c r="AU122" s="242" t="s">
        <v>83</v>
      </c>
      <c r="AV122" s="13" t="s">
        <v>83</v>
      </c>
      <c r="AW122" s="13" t="s">
        <v>30</v>
      </c>
      <c r="AX122" s="13" t="s">
        <v>73</v>
      </c>
      <c r="AY122" s="242" t="s">
        <v>121</v>
      </c>
    </row>
    <row r="123" s="14" customFormat="1">
      <c r="A123" s="14"/>
      <c r="B123" s="243"/>
      <c r="C123" s="244"/>
      <c r="D123" s="233" t="s">
        <v>129</v>
      </c>
      <c r="E123" s="245" t="s">
        <v>1</v>
      </c>
      <c r="F123" s="246" t="s">
        <v>131</v>
      </c>
      <c r="G123" s="244"/>
      <c r="H123" s="247">
        <v>40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129</v>
      </c>
      <c r="AU123" s="253" t="s">
        <v>83</v>
      </c>
      <c r="AV123" s="14" t="s">
        <v>127</v>
      </c>
      <c r="AW123" s="14" t="s">
        <v>30</v>
      </c>
      <c r="AX123" s="14" t="s">
        <v>81</v>
      </c>
      <c r="AY123" s="253" t="s">
        <v>121</v>
      </c>
    </row>
    <row r="124" s="2" customFormat="1" ht="6.96" customHeight="1">
      <c r="A124" s="38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44"/>
      <c r="M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</sheetData>
  <sheetProtection sheet="1" autoFilter="0" formatColumns="0" formatRows="0" objects="1" scenarios="1" spinCount="100000" saltValue="Nr12hVsGQagx6KHISotcN5nHZzhe6RlCjEQkul84q8dEuDPGprm1f/qMJDRJrJXTJaA5wk+XQKtMCmFKsl5H2g==" hashValue="BiOXzBwfcJaswe8fY+223h3muwrESC1NxGvpXY8s8hS4sU/kat0KrH0hGmGWKgvMt/9iiUvx3N8HkahLOkt8CA==" algorithmName="SHA-512" password="CC35"/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2017016 - Průmyslová zóna IV-Šumperk-Protipovodňová opatření DSP+DPS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132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ROUND((SUM(BE123:BE347)),  2)</f>
        <v>0</v>
      </c>
      <c r="G33" s="38"/>
      <c r="H33" s="38"/>
      <c r="I33" s="155">
        <v>0.20999999999999999</v>
      </c>
      <c r="J33" s="154">
        <f>ROUND(((SUM(BE123:BE347))*I33),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ROUND((SUM(BF123:BF347)),  2)</f>
        <v>0</v>
      </c>
      <c r="G34" s="38"/>
      <c r="H34" s="38"/>
      <c r="I34" s="155">
        <v>0.14999999999999999</v>
      </c>
      <c r="J34" s="154">
        <f>ROUND(((SUM(BF123:BF347))*I34),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ROUND((SUM(BG123:BG347)),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ROUND((SUM(BH123:BH347)),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ROUND((SUM(BI123:BI347)),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2017016 - Průmyslová zóna IV-Šumperk-Protipovodňová opatření DSP+DPS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Bratrušovský potok km 1,050 – 2,123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133</v>
      </c>
      <c r="E99" s="188"/>
      <c r="F99" s="188"/>
      <c r="G99" s="188"/>
      <c r="H99" s="188"/>
      <c r="I99" s="188"/>
      <c r="J99" s="189">
        <f>J321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134</v>
      </c>
      <c r="E100" s="188"/>
      <c r="F100" s="188"/>
      <c r="G100" s="188"/>
      <c r="H100" s="188"/>
      <c r="I100" s="188"/>
      <c r="J100" s="189">
        <f>J325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135</v>
      </c>
      <c r="E101" s="188"/>
      <c r="F101" s="188"/>
      <c r="G101" s="188"/>
      <c r="H101" s="188"/>
      <c r="I101" s="188"/>
      <c r="J101" s="189">
        <f>J341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136</v>
      </c>
      <c r="E102" s="182"/>
      <c r="F102" s="182"/>
      <c r="G102" s="182"/>
      <c r="H102" s="182"/>
      <c r="I102" s="182"/>
      <c r="J102" s="183">
        <f>J343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137</v>
      </c>
      <c r="E103" s="188"/>
      <c r="F103" s="188"/>
      <c r="G103" s="188"/>
      <c r="H103" s="188"/>
      <c r="I103" s="188"/>
      <c r="J103" s="189">
        <f>J344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106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2017016 - Průmyslová zóna IV-Šumperk-Protipovodňová opatření DSP+DPS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01 - Bratrušovský potok km 1,050 – 2,123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26. 1. 2022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31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107</v>
      </c>
      <c r="D122" s="194" t="s">
        <v>58</v>
      </c>
      <c r="E122" s="194" t="s">
        <v>54</v>
      </c>
      <c r="F122" s="194" t="s">
        <v>55</v>
      </c>
      <c r="G122" s="194" t="s">
        <v>108</v>
      </c>
      <c r="H122" s="194" t="s">
        <v>109</v>
      </c>
      <c r="I122" s="194" t="s">
        <v>110</v>
      </c>
      <c r="J122" s="194" t="s">
        <v>101</v>
      </c>
      <c r="K122" s="195" t="s">
        <v>111</v>
      </c>
      <c r="L122" s="196"/>
      <c r="M122" s="100" t="s">
        <v>1</v>
      </c>
      <c r="N122" s="101" t="s">
        <v>37</v>
      </c>
      <c r="O122" s="101" t="s">
        <v>112</v>
      </c>
      <c r="P122" s="101" t="s">
        <v>113</v>
      </c>
      <c r="Q122" s="101" t="s">
        <v>114</v>
      </c>
      <c r="R122" s="101" t="s">
        <v>115</v>
      </c>
      <c r="S122" s="101" t="s">
        <v>116</v>
      </c>
      <c r="T122" s="102" t="s">
        <v>117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118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P124+P343</f>
        <v>0</v>
      </c>
      <c r="Q123" s="104"/>
      <c r="R123" s="199">
        <f>R124+R343</f>
        <v>975.15183649999994</v>
      </c>
      <c r="S123" s="104"/>
      <c r="T123" s="200">
        <f>T124+T343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103</v>
      </c>
      <c r="BK123" s="201">
        <f>BK124+BK343</f>
        <v>0</v>
      </c>
    </row>
    <row r="124" s="12" customFormat="1" ht="25.92" customHeight="1">
      <c r="A124" s="12"/>
      <c r="B124" s="202"/>
      <c r="C124" s="203"/>
      <c r="D124" s="204" t="s">
        <v>72</v>
      </c>
      <c r="E124" s="205" t="s">
        <v>119</v>
      </c>
      <c r="F124" s="205" t="s">
        <v>120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P125+P321+P325+P341</f>
        <v>0</v>
      </c>
      <c r="Q124" s="210"/>
      <c r="R124" s="211">
        <f>R125+R321+R325+R341</f>
        <v>975.15183649999994</v>
      </c>
      <c r="S124" s="210"/>
      <c r="T124" s="212">
        <f>T125+T321+T325+T341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81</v>
      </c>
      <c r="AT124" s="214" t="s">
        <v>72</v>
      </c>
      <c r="AU124" s="214" t="s">
        <v>73</v>
      </c>
      <c r="AY124" s="213" t="s">
        <v>121</v>
      </c>
      <c r="BK124" s="215">
        <f>BK125+BK321+BK325+BK341</f>
        <v>0</v>
      </c>
    </row>
    <row r="125" s="12" customFormat="1" ht="22.8" customHeight="1">
      <c r="A125" s="12"/>
      <c r="B125" s="202"/>
      <c r="C125" s="203"/>
      <c r="D125" s="204" t="s">
        <v>72</v>
      </c>
      <c r="E125" s="216" t="s">
        <v>81</v>
      </c>
      <c r="F125" s="216" t="s">
        <v>122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SUM(P126:P320)</f>
        <v>0</v>
      </c>
      <c r="Q125" s="210"/>
      <c r="R125" s="211">
        <f>SUM(R126:R320)</f>
        <v>11.503212500000002</v>
      </c>
      <c r="S125" s="210"/>
      <c r="T125" s="212">
        <f>SUM(T126:T320)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81</v>
      </c>
      <c r="AY125" s="213" t="s">
        <v>121</v>
      </c>
      <c r="BK125" s="215">
        <f>SUM(BK126:BK320)</f>
        <v>0</v>
      </c>
    </row>
    <row r="126" s="2" customFormat="1" ht="16.5" customHeight="1">
      <c r="A126" s="38"/>
      <c r="B126" s="39"/>
      <c r="C126" s="218" t="s">
        <v>81</v>
      </c>
      <c r="D126" s="218" t="s">
        <v>123</v>
      </c>
      <c r="E126" s="219" t="s">
        <v>138</v>
      </c>
      <c r="F126" s="220" t="s">
        <v>139</v>
      </c>
      <c r="G126" s="221" t="s">
        <v>126</v>
      </c>
      <c r="H126" s="222">
        <v>28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38</v>
      </c>
      <c r="O126" s="91"/>
      <c r="P126" s="227">
        <f>O126*H126</f>
        <v>0</v>
      </c>
      <c r="Q126" s="227">
        <v>5.0000000000000002E-05</v>
      </c>
      <c r="R126" s="227">
        <f>Q126*H126</f>
        <v>0.0014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127</v>
      </c>
      <c r="AT126" s="229" t="s">
        <v>123</v>
      </c>
      <c r="AU126" s="229" t="s">
        <v>83</v>
      </c>
      <c r="AY126" s="17" t="s">
        <v>121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81</v>
      </c>
      <c r="BK126" s="230">
        <f>ROUND(I126*H126,2)</f>
        <v>0</v>
      </c>
      <c r="BL126" s="17" t="s">
        <v>127</v>
      </c>
      <c r="BM126" s="229" t="s">
        <v>83</v>
      </c>
    </row>
    <row r="127" s="2" customFormat="1" ht="16.5" customHeight="1">
      <c r="A127" s="38"/>
      <c r="B127" s="39"/>
      <c r="C127" s="218" t="s">
        <v>83</v>
      </c>
      <c r="D127" s="218" t="s">
        <v>123</v>
      </c>
      <c r="E127" s="219" t="s">
        <v>140</v>
      </c>
      <c r="F127" s="220" t="s">
        <v>141</v>
      </c>
      <c r="G127" s="221" t="s">
        <v>126</v>
      </c>
      <c r="H127" s="222">
        <v>50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38</v>
      </c>
      <c r="O127" s="91"/>
      <c r="P127" s="227">
        <f>O127*H127</f>
        <v>0</v>
      </c>
      <c r="Q127" s="227">
        <v>5.0000000000000002E-05</v>
      </c>
      <c r="R127" s="227">
        <f>Q127*H127</f>
        <v>0.0025000000000000001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127</v>
      </c>
      <c r="AT127" s="229" t="s">
        <v>123</v>
      </c>
      <c r="AU127" s="229" t="s">
        <v>83</v>
      </c>
      <c r="AY127" s="17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81</v>
      </c>
      <c r="BK127" s="230">
        <f>ROUND(I127*H127,2)</f>
        <v>0</v>
      </c>
      <c r="BL127" s="17" t="s">
        <v>127</v>
      </c>
      <c r="BM127" s="229" t="s">
        <v>127</v>
      </c>
    </row>
    <row r="128" s="13" customFormat="1">
      <c r="A128" s="13"/>
      <c r="B128" s="231"/>
      <c r="C128" s="232"/>
      <c r="D128" s="233" t="s">
        <v>129</v>
      </c>
      <c r="E128" s="234" t="s">
        <v>1</v>
      </c>
      <c r="F128" s="235" t="s">
        <v>142</v>
      </c>
      <c r="G128" s="232"/>
      <c r="H128" s="236">
        <v>50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129</v>
      </c>
      <c r="AU128" s="242" t="s">
        <v>83</v>
      </c>
      <c r="AV128" s="13" t="s">
        <v>83</v>
      </c>
      <c r="AW128" s="13" t="s">
        <v>30</v>
      </c>
      <c r="AX128" s="13" t="s">
        <v>73</v>
      </c>
      <c r="AY128" s="242" t="s">
        <v>121</v>
      </c>
    </row>
    <row r="129" s="14" customFormat="1">
      <c r="A129" s="14"/>
      <c r="B129" s="243"/>
      <c r="C129" s="244"/>
      <c r="D129" s="233" t="s">
        <v>129</v>
      </c>
      <c r="E129" s="245" t="s">
        <v>1</v>
      </c>
      <c r="F129" s="246" t="s">
        <v>131</v>
      </c>
      <c r="G129" s="244"/>
      <c r="H129" s="247">
        <v>50</v>
      </c>
      <c r="I129" s="248"/>
      <c r="J129" s="244"/>
      <c r="K129" s="244"/>
      <c r="L129" s="249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129</v>
      </c>
      <c r="AU129" s="253" t="s">
        <v>83</v>
      </c>
      <c r="AV129" s="14" t="s">
        <v>127</v>
      </c>
      <c r="AW129" s="14" t="s">
        <v>30</v>
      </c>
      <c r="AX129" s="14" t="s">
        <v>81</v>
      </c>
      <c r="AY129" s="253" t="s">
        <v>121</v>
      </c>
    </row>
    <row r="130" s="2" customFormat="1" ht="16.5" customHeight="1">
      <c r="A130" s="38"/>
      <c r="B130" s="39"/>
      <c r="C130" s="218" t="s">
        <v>143</v>
      </c>
      <c r="D130" s="218" t="s">
        <v>123</v>
      </c>
      <c r="E130" s="219" t="s">
        <v>144</v>
      </c>
      <c r="F130" s="220" t="s">
        <v>145</v>
      </c>
      <c r="G130" s="221" t="s">
        <v>126</v>
      </c>
      <c r="H130" s="222">
        <v>59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38</v>
      </c>
      <c r="O130" s="91"/>
      <c r="P130" s="227">
        <f>O130*H130</f>
        <v>0</v>
      </c>
      <c r="Q130" s="227">
        <v>9.0000000000000006E-05</v>
      </c>
      <c r="R130" s="227">
        <f>Q130*H130</f>
        <v>0.0053100000000000005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127</v>
      </c>
      <c r="AT130" s="229" t="s">
        <v>123</v>
      </c>
      <c r="AU130" s="229" t="s">
        <v>83</v>
      </c>
      <c r="AY130" s="17" t="s">
        <v>121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81</v>
      </c>
      <c r="BK130" s="230">
        <f>ROUND(I130*H130,2)</f>
        <v>0</v>
      </c>
      <c r="BL130" s="17" t="s">
        <v>127</v>
      </c>
      <c r="BM130" s="229" t="s">
        <v>146</v>
      </c>
    </row>
    <row r="131" s="13" customFormat="1">
      <c r="A131" s="13"/>
      <c r="B131" s="231"/>
      <c r="C131" s="232"/>
      <c r="D131" s="233" t="s">
        <v>129</v>
      </c>
      <c r="E131" s="234" t="s">
        <v>1</v>
      </c>
      <c r="F131" s="235" t="s">
        <v>147</v>
      </c>
      <c r="G131" s="232"/>
      <c r="H131" s="236">
        <v>59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129</v>
      </c>
      <c r="AU131" s="242" t="s">
        <v>83</v>
      </c>
      <c r="AV131" s="13" t="s">
        <v>83</v>
      </c>
      <c r="AW131" s="13" t="s">
        <v>30</v>
      </c>
      <c r="AX131" s="13" t="s">
        <v>73</v>
      </c>
      <c r="AY131" s="242" t="s">
        <v>121</v>
      </c>
    </row>
    <row r="132" s="14" customFormat="1">
      <c r="A132" s="14"/>
      <c r="B132" s="243"/>
      <c r="C132" s="244"/>
      <c r="D132" s="233" t="s">
        <v>129</v>
      </c>
      <c r="E132" s="245" t="s">
        <v>1</v>
      </c>
      <c r="F132" s="246" t="s">
        <v>131</v>
      </c>
      <c r="G132" s="244"/>
      <c r="H132" s="247">
        <v>59</v>
      </c>
      <c r="I132" s="248"/>
      <c r="J132" s="244"/>
      <c r="K132" s="244"/>
      <c r="L132" s="249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129</v>
      </c>
      <c r="AU132" s="253" t="s">
        <v>83</v>
      </c>
      <c r="AV132" s="14" t="s">
        <v>127</v>
      </c>
      <c r="AW132" s="14" t="s">
        <v>30</v>
      </c>
      <c r="AX132" s="14" t="s">
        <v>81</v>
      </c>
      <c r="AY132" s="253" t="s">
        <v>121</v>
      </c>
    </row>
    <row r="133" s="2" customFormat="1" ht="16.5" customHeight="1">
      <c r="A133" s="38"/>
      <c r="B133" s="39"/>
      <c r="C133" s="218" t="s">
        <v>127</v>
      </c>
      <c r="D133" s="218" t="s">
        <v>123</v>
      </c>
      <c r="E133" s="219" t="s">
        <v>148</v>
      </c>
      <c r="F133" s="220" t="s">
        <v>149</v>
      </c>
      <c r="G133" s="221" t="s">
        <v>126</v>
      </c>
      <c r="H133" s="222">
        <v>95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9.0000000000000006E-05</v>
      </c>
      <c r="R133" s="227">
        <f>Q133*H133</f>
        <v>0.0085500000000000003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127</v>
      </c>
      <c r="AT133" s="229" t="s">
        <v>123</v>
      </c>
      <c r="AU133" s="229" t="s">
        <v>83</v>
      </c>
      <c r="AY133" s="17" t="s">
        <v>121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81</v>
      </c>
      <c r="BK133" s="230">
        <f>ROUND(I133*H133,2)</f>
        <v>0</v>
      </c>
      <c r="BL133" s="17" t="s">
        <v>127</v>
      </c>
      <c r="BM133" s="229" t="s">
        <v>150</v>
      </c>
    </row>
    <row r="134" s="13" customFormat="1">
      <c r="A134" s="13"/>
      <c r="B134" s="231"/>
      <c r="C134" s="232"/>
      <c r="D134" s="233" t="s">
        <v>129</v>
      </c>
      <c r="E134" s="234" t="s">
        <v>1</v>
      </c>
      <c r="F134" s="235" t="s">
        <v>151</v>
      </c>
      <c r="G134" s="232"/>
      <c r="H134" s="236">
        <v>95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129</v>
      </c>
      <c r="AU134" s="242" t="s">
        <v>83</v>
      </c>
      <c r="AV134" s="13" t="s">
        <v>83</v>
      </c>
      <c r="AW134" s="13" t="s">
        <v>30</v>
      </c>
      <c r="AX134" s="13" t="s">
        <v>73</v>
      </c>
      <c r="AY134" s="242" t="s">
        <v>121</v>
      </c>
    </row>
    <row r="135" s="14" customFormat="1">
      <c r="A135" s="14"/>
      <c r="B135" s="243"/>
      <c r="C135" s="244"/>
      <c r="D135" s="233" t="s">
        <v>129</v>
      </c>
      <c r="E135" s="245" t="s">
        <v>1</v>
      </c>
      <c r="F135" s="246" t="s">
        <v>131</v>
      </c>
      <c r="G135" s="244"/>
      <c r="H135" s="247">
        <v>95</v>
      </c>
      <c r="I135" s="248"/>
      <c r="J135" s="244"/>
      <c r="K135" s="244"/>
      <c r="L135" s="249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129</v>
      </c>
      <c r="AU135" s="253" t="s">
        <v>83</v>
      </c>
      <c r="AV135" s="14" t="s">
        <v>127</v>
      </c>
      <c r="AW135" s="14" t="s">
        <v>30</v>
      </c>
      <c r="AX135" s="14" t="s">
        <v>81</v>
      </c>
      <c r="AY135" s="253" t="s">
        <v>121</v>
      </c>
    </row>
    <row r="136" s="2" customFormat="1" ht="16.5" customHeight="1">
      <c r="A136" s="38"/>
      <c r="B136" s="39"/>
      <c r="C136" s="218" t="s">
        <v>152</v>
      </c>
      <c r="D136" s="218" t="s">
        <v>123</v>
      </c>
      <c r="E136" s="219" t="s">
        <v>153</v>
      </c>
      <c r="F136" s="220" t="s">
        <v>154</v>
      </c>
      <c r="G136" s="221" t="s">
        <v>126</v>
      </c>
      <c r="H136" s="222">
        <v>29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38</v>
      </c>
      <c r="O136" s="91"/>
      <c r="P136" s="227">
        <f>O136*H136</f>
        <v>0</v>
      </c>
      <c r="Q136" s="227">
        <v>9.0000000000000006E-05</v>
      </c>
      <c r="R136" s="227">
        <f>Q136*H136</f>
        <v>0.0026100000000000003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127</v>
      </c>
      <c r="AT136" s="229" t="s">
        <v>123</v>
      </c>
      <c r="AU136" s="229" t="s">
        <v>83</v>
      </c>
      <c r="AY136" s="17" t="s">
        <v>121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81</v>
      </c>
      <c r="BK136" s="230">
        <f>ROUND(I136*H136,2)</f>
        <v>0</v>
      </c>
      <c r="BL136" s="17" t="s">
        <v>127</v>
      </c>
      <c r="BM136" s="229" t="s">
        <v>155</v>
      </c>
    </row>
    <row r="137" s="2" customFormat="1" ht="24.15" customHeight="1">
      <c r="A137" s="38"/>
      <c r="B137" s="39"/>
      <c r="C137" s="218" t="s">
        <v>146</v>
      </c>
      <c r="D137" s="218" t="s">
        <v>123</v>
      </c>
      <c r="E137" s="219" t="s">
        <v>156</v>
      </c>
      <c r="F137" s="220" t="s">
        <v>157</v>
      </c>
      <c r="G137" s="221" t="s">
        <v>158</v>
      </c>
      <c r="H137" s="222">
        <v>166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127</v>
      </c>
      <c r="AT137" s="229" t="s">
        <v>123</v>
      </c>
      <c r="AU137" s="229" t="s">
        <v>83</v>
      </c>
      <c r="AY137" s="17" t="s">
        <v>121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127</v>
      </c>
      <c r="BM137" s="229" t="s">
        <v>159</v>
      </c>
    </row>
    <row r="138" s="13" customFormat="1">
      <c r="A138" s="13"/>
      <c r="B138" s="231"/>
      <c r="C138" s="232"/>
      <c r="D138" s="233" t="s">
        <v>129</v>
      </c>
      <c r="E138" s="234" t="s">
        <v>1</v>
      </c>
      <c r="F138" s="235" t="s">
        <v>160</v>
      </c>
      <c r="G138" s="232"/>
      <c r="H138" s="236">
        <v>59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129</v>
      </c>
      <c r="AU138" s="242" t="s">
        <v>83</v>
      </c>
      <c r="AV138" s="13" t="s">
        <v>83</v>
      </c>
      <c r="AW138" s="13" t="s">
        <v>30</v>
      </c>
      <c r="AX138" s="13" t="s">
        <v>73</v>
      </c>
      <c r="AY138" s="242" t="s">
        <v>121</v>
      </c>
    </row>
    <row r="139" s="13" customFormat="1">
      <c r="A139" s="13"/>
      <c r="B139" s="231"/>
      <c r="C139" s="232"/>
      <c r="D139" s="233" t="s">
        <v>129</v>
      </c>
      <c r="E139" s="234" t="s">
        <v>1</v>
      </c>
      <c r="F139" s="235" t="s">
        <v>161</v>
      </c>
      <c r="G139" s="232"/>
      <c r="H139" s="236">
        <v>78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129</v>
      </c>
      <c r="AU139" s="242" t="s">
        <v>83</v>
      </c>
      <c r="AV139" s="13" t="s">
        <v>83</v>
      </c>
      <c r="AW139" s="13" t="s">
        <v>30</v>
      </c>
      <c r="AX139" s="13" t="s">
        <v>73</v>
      </c>
      <c r="AY139" s="242" t="s">
        <v>121</v>
      </c>
    </row>
    <row r="140" s="13" customFormat="1">
      <c r="A140" s="13"/>
      <c r="B140" s="231"/>
      <c r="C140" s="232"/>
      <c r="D140" s="233" t="s">
        <v>129</v>
      </c>
      <c r="E140" s="234" t="s">
        <v>1</v>
      </c>
      <c r="F140" s="235" t="s">
        <v>162</v>
      </c>
      <c r="G140" s="232"/>
      <c r="H140" s="236">
        <v>29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129</v>
      </c>
      <c r="AU140" s="242" t="s">
        <v>83</v>
      </c>
      <c r="AV140" s="13" t="s">
        <v>83</v>
      </c>
      <c r="AW140" s="13" t="s">
        <v>30</v>
      </c>
      <c r="AX140" s="13" t="s">
        <v>73</v>
      </c>
      <c r="AY140" s="242" t="s">
        <v>121</v>
      </c>
    </row>
    <row r="141" s="14" customFormat="1">
      <c r="A141" s="14"/>
      <c r="B141" s="243"/>
      <c r="C141" s="244"/>
      <c r="D141" s="233" t="s">
        <v>129</v>
      </c>
      <c r="E141" s="245" t="s">
        <v>1</v>
      </c>
      <c r="F141" s="246" t="s">
        <v>163</v>
      </c>
      <c r="G141" s="244"/>
      <c r="H141" s="247">
        <v>166</v>
      </c>
      <c r="I141" s="248"/>
      <c r="J141" s="244"/>
      <c r="K141" s="244"/>
      <c r="L141" s="249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129</v>
      </c>
      <c r="AU141" s="253" t="s">
        <v>83</v>
      </c>
      <c r="AV141" s="14" t="s">
        <v>127</v>
      </c>
      <c r="AW141" s="14" t="s">
        <v>30</v>
      </c>
      <c r="AX141" s="14" t="s">
        <v>81</v>
      </c>
      <c r="AY141" s="253" t="s">
        <v>121</v>
      </c>
    </row>
    <row r="142" s="2" customFormat="1" ht="16.5" customHeight="1">
      <c r="A142" s="38"/>
      <c r="B142" s="39"/>
      <c r="C142" s="218" t="s">
        <v>164</v>
      </c>
      <c r="D142" s="218" t="s">
        <v>123</v>
      </c>
      <c r="E142" s="219" t="s">
        <v>165</v>
      </c>
      <c r="F142" s="220" t="s">
        <v>166</v>
      </c>
      <c r="G142" s="221" t="s">
        <v>167</v>
      </c>
      <c r="H142" s="222">
        <v>958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38</v>
      </c>
      <c r="O142" s="91"/>
      <c r="P142" s="227">
        <f>O142*H142</f>
        <v>0</v>
      </c>
      <c r="Q142" s="227">
        <v>0.0095200000000000007</v>
      </c>
      <c r="R142" s="227">
        <f>Q142*H142</f>
        <v>9.1201600000000003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127</v>
      </c>
      <c r="AT142" s="229" t="s">
        <v>123</v>
      </c>
      <c r="AU142" s="229" t="s">
        <v>83</v>
      </c>
      <c r="AY142" s="17" t="s">
        <v>121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127</v>
      </c>
      <c r="BM142" s="229" t="s">
        <v>168</v>
      </c>
    </row>
    <row r="143" s="13" customFormat="1">
      <c r="A143" s="13"/>
      <c r="B143" s="231"/>
      <c r="C143" s="232"/>
      <c r="D143" s="233" t="s">
        <v>129</v>
      </c>
      <c r="E143" s="234" t="s">
        <v>1</v>
      </c>
      <c r="F143" s="235" t="s">
        <v>169</v>
      </c>
      <c r="G143" s="232"/>
      <c r="H143" s="236">
        <v>958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129</v>
      </c>
      <c r="AU143" s="242" t="s">
        <v>83</v>
      </c>
      <c r="AV143" s="13" t="s">
        <v>83</v>
      </c>
      <c r="AW143" s="13" t="s">
        <v>30</v>
      </c>
      <c r="AX143" s="13" t="s">
        <v>73</v>
      </c>
      <c r="AY143" s="242" t="s">
        <v>121</v>
      </c>
    </row>
    <row r="144" s="14" customFormat="1">
      <c r="A144" s="14"/>
      <c r="B144" s="243"/>
      <c r="C144" s="244"/>
      <c r="D144" s="233" t="s">
        <v>129</v>
      </c>
      <c r="E144" s="245" t="s">
        <v>1</v>
      </c>
      <c r="F144" s="246" t="s">
        <v>131</v>
      </c>
      <c r="G144" s="244"/>
      <c r="H144" s="247">
        <v>958</v>
      </c>
      <c r="I144" s="248"/>
      <c r="J144" s="244"/>
      <c r="K144" s="244"/>
      <c r="L144" s="249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129</v>
      </c>
      <c r="AU144" s="253" t="s">
        <v>83</v>
      </c>
      <c r="AV144" s="14" t="s">
        <v>127</v>
      </c>
      <c r="AW144" s="14" t="s">
        <v>30</v>
      </c>
      <c r="AX144" s="14" t="s">
        <v>81</v>
      </c>
      <c r="AY144" s="253" t="s">
        <v>121</v>
      </c>
    </row>
    <row r="145" s="2" customFormat="1" ht="16.5" customHeight="1">
      <c r="A145" s="38"/>
      <c r="B145" s="39"/>
      <c r="C145" s="218" t="s">
        <v>150</v>
      </c>
      <c r="D145" s="218" t="s">
        <v>123</v>
      </c>
      <c r="E145" s="219" t="s">
        <v>170</v>
      </c>
      <c r="F145" s="220" t="s">
        <v>171</v>
      </c>
      <c r="G145" s="221" t="s">
        <v>172</v>
      </c>
      <c r="H145" s="222">
        <v>42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38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127</v>
      </c>
      <c r="AT145" s="229" t="s">
        <v>123</v>
      </c>
      <c r="AU145" s="229" t="s">
        <v>83</v>
      </c>
      <c r="AY145" s="17" t="s">
        <v>121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127</v>
      </c>
      <c r="BM145" s="229" t="s">
        <v>173</v>
      </c>
    </row>
    <row r="146" s="13" customFormat="1">
      <c r="A146" s="13"/>
      <c r="B146" s="231"/>
      <c r="C146" s="232"/>
      <c r="D146" s="233" t="s">
        <v>129</v>
      </c>
      <c r="E146" s="234" t="s">
        <v>1</v>
      </c>
      <c r="F146" s="235" t="s">
        <v>174</v>
      </c>
      <c r="G146" s="232"/>
      <c r="H146" s="236">
        <v>42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129</v>
      </c>
      <c r="AU146" s="242" t="s">
        <v>83</v>
      </c>
      <c r="AV146" s="13" t="s">
        <v>83</v>
      </c>
      <c r="AW146" s="13" t="s">
        <v>30</v>
      </c>
      <c r="AX146" s="13" t="s">
        <v>73</v>
      </c>
      <c r="AY146" s="242" t="s">
        <v>121</v>
      </c>
    </row>
    <row r="147" s="14" customFormat="1">
      <c r="A147" s="14"/>
      <c r="B147" s="243"/>
      <c r="C147" s="244"/>
      <c r="D147" s="233" t="s">
        <v>129</v>
      </c>
      <c r="E147" s="245" t="s">
        <v>1</v>
      </c>
      <c r="F147" s="246" t="s">
        <v>131</v>
      </c>
      <c r="G147" s="244"/>
      <c r="H147" s="247">
        <v>42</v>
      </c>
      <c r="I147" s="248"/>
      <c r="J147" s="244"/>
      <c r="K147" s="244"/>
      <c r="L147" s="249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129</v>
      </c>
      <c r="AU147" s="253" t="s">
        <v>83</v>
      </c>
      <c r="AV147" s="14" t="s">
        <v>127</v>
      </c>
      <c r="AW147" s="14" t="s">
        <v>30</v>
      </c>
      <c r="AX147" s="14" t="s">
        <v>81</v>
      </c>
      <c r="AY147" s="253" t="s">
        <v>121</v>
      </c>
    </row>
    <row r="148" s="2" customFormat="1" ht="16.5" customHeight="1">
      <c r="A148" s="38"/>
      <c r="B148" s="39"/>
      <c r="C148" s="218" t="s">
        <v>175</v>
      </c>
      <c r="D148" s="218" t="s">
        <v>123</v>
      </c>
      <c r="E148" s="219" t="s">
        <v>176</v>
      </c>
      <c r="F148" s="220" t="s">
        <v>177</v>
      </c>
      <c r="G148" s="221" t="s">
        <v>172</v>
      </c>
      <c r="H148" s="222">
        <v>3914.0900000000001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127</v>
      </c>
      <c r="AT148" s="229" t="s">
        <v>123</v>
      </c>
      <c r="AU148" s="229" t="s">
        <v>83</v>
      </c>
      <c r="AY148" s="17" t="s">
        <v>121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127</v>
      </c>
      <c r="BM148" s="229" t="s">
        <v>128</v>
      </c>
    </row>
    <row r="149" s="15" customFormat="1">
      <c r="A149" s="15"/>
      <c r="B149" s="257"/>
      <c r="C149" s="258"/>
      <c r="D149" s="233" t="s">
        <v>129</v>
      </c>
      <c r="E149" s="259" t="s">
        <v>1</v>
      </c>
      <c r="F149" s="260" t="s">
        <v>178</v>
      </c>
      <c r="G149" s="258"/>
      <c r="H149" s="259" t="s">
        <v>1</v>
      </c>
      <c r="I149" s="261"/>
      <c r="J149" s="258"/>
      <c r="K149" s="258"/>
      <c r="L149" s="262"/>
      <c r="M149" s="263"/>
      <c r="N149" s="264"/>
      <c r="O149" s="264"/>
      <c r="P149" s="264"/>
      <c r="Q149" s="264"/>
      <c r="R149" s="264"/>
      <c r="S149" s="264"/>
      <c r="T149" s="26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6" t="s">
        <v>129</v>
      </c>
      <c r="AU149" s="266" t="s">
        <v>83</v>
      </c>
      <c r="AV149" s="15" t="s">
        <v>81</v>
      </c>
      <c r="AW149" s="15" t="s">
        <v>30</v>
      </c>
      <c r="AX149" s="15" t="s">
        <v>73</v>
      </c>
      <c r="AY149" s="266" t="s">
        <v>121</v>
      </c>
    </row>
    <row r="150" s="13" customFormat="1">
      <c r="A150" s="13"/>
      <c r="B150" s="231"/>
      <c r="C150" s="232"/>
      <c r="D150" s="233" t="s">
        <v>129</v>
      </c>
      <c r="E150" s="234" t="s">
        <v>1</v>
      </c>
      <c r="F150" s="235" t="s">
        <v>179</v>
      </c>
      <c r="G150" s="232"/>
      <c r="H150" s="236">
        <v>3790.0999999999999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129</v>
      </c>
      <c r="AU150" s="242" t="s">
        <v>83</v>
      </c>
      <c r="AV150" s="13" t="s">
        <v>83</v>
      </c>
      <c r="AW150" s="13" t="s">
        <v>30</v>
      </c>
      <c r="AX150" s="13" t="s">
        <v>73</v>
      </c>
      <c r="AY150" s="242" t="s">
        <v>121</v>
      </c>
    </row>
    <row r="151" s="13" customFormat="1">
      <c r="A151" s="13"/>
      <c r="B151" s="231"/>
      <c r="C151" s="232"/>
      <c r="D151" s="233" t="s">
        <v>129</v>
      </c>
      <c r="E151" s="234" t="s">
        <v>1</v>
      </c>
      <c r="F151" s="235" t="s">
        <v>180</v>
      </c>
      <c r="G151" s="232"/>
      <c r="H151" s="236">
        <v>123.99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129</v>
      </c>
      <c r="AU151" s="242" t="s">
        <v>83</v>
      </c>
      <c r="AV151" s="13" t="s">
        <v>83</v>
      </c>
      <c r="AW151" s="13" t="s">
        <v>30</v>
      </c>
      <c r="AX151" s="13" t="s">
        <v>73</v>
      </c>
      <c r="AY151" s="242" t="s">
        <v>121</v>
      </c>
    </row>
    <row r="152" s="14" customFormat="1">
      <c r="A152" s="14"/>
      <c r="B152" s="243"/>
      <c r="C152" s="244"/>
      <c r="D152" s="233" t="s">
        <v>129</v>
      </c>
      <c r="E152" s="245" t="s">
        <v>1</v>
      </c>
      <c r="F152" s="246" t="s">
        <v>163</v>
      </c>
      <c r="G152" s="244"/>
      <c r="H152" s="247">
        <v>3914.0899999999997</v>
      </c>
      <c r="I152" s="248"/>
      <c r="J152" s="244"/>
      <c r="K152" s="244"/>
      <c r="L152" s="249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129</v>
      </c>
      <c r="AU152" s="253" t="s">
        <v>83</v>
      </c>
      <c r="AV152" s="14" t="s">
        <v>127</v>
      </c>
      <c r="AW152" s="14" t="s">
        <v>30</v>
      </c>
      <c r="AX152" s="14" t="s">
        <v>81</v>
      </c>
      <c r="AY152" s="253" t="s">
        <v>121</v>
      </c>
    </row>
    <row r="153" s="2" customFormat="1" ht="16.5" customHeight="1">
      <c r="A153" s="38"/>
      <c r="B153" s="39"/>
      <c r="C153" s="218" t="s">
        <v>155</v>
      </c>
      <c r="D153" s="218" t="s">
        <v>123</v>
      </c>
      <c r="E153" s="219" t="s">
        <v>181</v>
      </c>
      <c r="F153" s="220" t="s">
        <v>182</v>
      </c>
      <c r="G153" s="221" t="s">
        <v>172</v>
      </c>
      <c r="H153" s="222">
        <v>4074.4699999999998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38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127</v>
      </c>
      <c r="AT153" s="229" t="s">
        <v>123</v>
      </c>
      <c r="AU153" s="229" t="s">
        <v>83</v>
      </c>
      <c r="AY153" s="17" t="s">
        <v>121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127</v>
      </c>
      <c r="BM153" s="229" t="s">
        <v>183</v>
      </c>
    </row>
    <row r="154" s="15" customFormat="1">
      <c r="A154" s="15"/>
      <c r="B154" s="257"/>
      <c r="C154" s="258"/>
      <c r="D154" s="233" t="s">
        <v>129</v>
      </c>
      <c r="E154" s="259" t="s">
        <v>1</v>
      </c>
      <c r="F154" s="260" t="s">
        <v>178</v>
      </c>
      <c r="G154" s="258"/>
      <c r="H154" s="259" t="s">
        <v>1</v>
      </c>
      <c r="I154" s="261"/>
      <c r="J154" s="258"/>
      <c r="K154" s="258"/>
      <c r="L154" s="262"/>
      <c r="M154" s="263"/>
      <c r="N154" s="264"/>
      <c r="O154" s="264"/>
      <c r="P154" s="264"/>
      <c r="Q154" s="264"/>
      <c r="R154" s="264"/>
      <c r="S154" s="264"/>
      <c r="T154" s="26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6" t="s">
        <v>129</v>
      </c>
      <c r="AU154" s="266" t="s">
        <v>83</v>
      </c>
      <c r="AV154" s="15" t="s">
        <v>81</v>
      </c>
      <c r="AW154" s="15" t="s">
        <v>30</v>
      </c>
      <c r="AX154" s="15" t="s">
        <v>73</v>
      </c>
      <c r="AY154" s="266" t="s">
        <v>121</v>
      </c>
    </row>
    <row r="155" s="15" customFormat="1">
      <c r="A155" s="15"/>
      <c r="B155" s="257"/>
      <c r="C155" s="258"/>
      <c r="D155" s="233" t="s">
        <v>129</v>
      </c>
      <c r="E155" s="259" t="s">
        <v>1</v>
      </c>
      <c r="F155" s="260" t="s">
        <v>184</v>
      </c>
      <c r="G155" s="258"/>
      <c r="H155" s="259" t="s">
        <v>1</v>
      </c>
      <c r="I155" s="261"/>
      <c r="J155" s="258"/>
      <c r="K155" s="258"/>
      <c r="L155" s="262"/>
      <c r="M155" s="263"/>
      <c r="N155" s="264"/>
      <c r="O155" s="264"/>
      <c r="P155" s="264"/>
      <c r="Q155" s="264"/>
      <c r="R155" s="264"/>
      <c r="S155" s="264"/>
      <c r="T155" s="26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6" t="s">
        <v>129</v>
      </c>
      <c r="AU155" s="266" t="s">
        <v>83</v>
      </c>
      <c r="AV155" s="15" t="s">
        <v>81</v>
      </c>
      <c r="AW155" s="15" t="s">
        <v>30</v>
      </c>
      <c r="AX155" s="15" t="s">
        <v>73</v>
      </c>
      <c r="AY155" s="266" t="s">
        <v>121</v>
      </c>
    </row>
    <row r="156" s="13" customFormat="1">
      <c r="A156" s="13"/>
      <c r="B156" s="231"/>
      <c r="C156" s="232"/>
      <c r="D156" s="233" t="s">
        <v>129</v>
      </c>
      <c r="E156" s="234" t="s">
        <v>1</v>
      </c>
      <c r="F156" s="235" t="s">
        <v>185</v>
      </c>
      <c r="G156" s="232"/>
      <c r="H156" s="236">
        <v>3529.8099999999999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129</v>
      </c>
      <c r="AU156" s="242" t="s">
        <v>83</v>
      </c>
      <c r="AV156" s="13" t="s">
        <v>83</v>
      </c>
      <c r="AW156" s="13" t="s">
        <v>30</v>
      </c>
      <c r="AX156" s="13" t="s">
        <v>73</v>
      </c>
      <c r="AY156" s="242" t="s">
        <v>121</v>
      </c>
    </row>
    <row r="157" s="15" customFormat="1">
      <c r="A157" s="15"/>
      <c r="B157" s="257"/>
      <c r="C157" s="258"/>
      <c r="D157" s="233" t="s">
        <v>129</v>
      </c>
      <c r="E157" s="259" t="s">
        <v>1</v>
      </c>
      <c r="F157" s="260" t="s">
        <v>186</v>
      </c>
      <c r="G157" s="258"/>
      <c r="H157" s="259" t="s">
        <v>1</v>
      </c>
      <c r="I157" s="261"/>
      <c r="J157" s="258"/>
      <c r="K157" s="258"/>
      <c r="L157" s="262"/>
      <c r="M157" s="263"/>
      <c r="N157" s="264"/>
      <c r="O157" s="264"/>
      <c r="P157" s="264"/>
      <c r="Q157" s="264"/>
      <c r="R157" s="264"/>
      <c r="S157" s="264"/>
      <c r="T157" s="26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6" t="s">
        <v>129</v>
      </c>
      <c r="AU157" s="266" t="s">
        <v>83</v>
      </c>
      <c r="AV157" s="15" t="s">
        <v>81</v>
      </c>
      <c r="AW157" s="15" t="s">
        <v>30</v>
      </c>
      <c r="AX157" s="15" t="s">
        <v>73</v>
      </c>
      <c r="AY157" s="266" t="s">
        <v>121</v>
      </c>
    </row>
    <row r="158" s="13" customFormat="1">
      <c r="A158" s="13"/>
      <c r="B158" s="231"/>
      <c r="C158" s="232"/>
      <c r="D158" s="233" t="s">
        <v>129</v>
      </c>
      <c r="E158" s="234" t="s">
        <v>1</v>
      </c>
      <c r="F158" s="235" t="s">
        <v>187</v>
      </c>
      <c r="G158" s="232"/>
      <c r="H158" s="236">
        <v>132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129</v>
      </c>
      <c r="AU158" s="242" t="s">
        <v>83</v>
      </c>
      <c r="AV158" s="13" t="s">
        <v>83</v>
      </c>
      <c r="AW158" s="13" t="s">
        <v>30</v>
      </c>
      <c r="AX158" s="13" t="s">
        <v>73</v>
      </c>
      <c r="AY158" s="242" t="s">
        <v>121</v>
      </c>
    </row>
    <row r="159" s="15" customFormat="1">
      <c r="A159" s="15"/>
      <c r="B159" s="257"/>
      <c r="C159" s="258"/>
      <c r="D159" s="233" t="s">
        <v>129</v>
      </c>
      <c r="E159" s="259" t="s">
        <v>1</v>
      </c>
      <c r="F159" s="260" t="s">
        <v>188</v>
      </c>
      <c r="G159" s="258"/>
      <c r="H159" s="259" t="s">
        <v>1</v>
      </c>
      <c r="I159" s="261"/>
      <c r="J159" s="258"/>
      <c r="K159" s="258"/>
      <c r="L159" s="262"/>
      <c r="M159" s="263"/>
      <c r="N159" s="264"/>
      <c r="O159" s="264"/>
      <c r="P159" s="264"/>
      <c r="Q159" s="264"/>
      <c r="R159" s="264"/>
      <c r="S159" s="264"/>
      <c r="T159" s="26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6" t="s">
        <v>129</v>
      </c>
      <c r="AU159" s="266" t="s">
        <v>83</v>
      </c>
      <c r="AV159" s="15" t="s">
        <v>81</v>
      </c>
      <c r="AW159" s="15" t="s">
        <v>30</v>
      </c>
      <c r="AX159" s="15" t="s">
        <v>73</v>
      </c>
      <c r="AY159" s="266" t="s">
        <v>121</v>
      </c>
    </row>
    <row r="160" s="13" customFormat="1">
      <c r="A160" s="13"/>
      <c r="B160" s="231"/>
      <c r="C160" s="232"/>
      <c r="D160" s="233" t="s">
        <v>129</v>
      </c>
      <c r="E160" s="234" t="s">
        <v>1</v>
      </c>
      <c r="F160" s="235" t="s">
        <v>189</v>
      </c>
      <c r="G160" s="232"/>
      <c r="H160" s="236">
        <v>99.599999999999994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129</v>
      </c>
      <c r="AU160" s="242" t="s">
        <v>83</v>
      </c>
      <c r="AV160" s="13" t="s">
        <v>83</v>
      </c>
      <c r="AW160" s="13" t="s">
        <v>30</v>
      </c>
      <c r="AX160" s="13" t="s">
        <v>73</v>
      </c>
      <c r="AY160" s="242" t="s">
        <v>121</v>
      </c>
    </row>
    <row r="161" s="15" customFormat="1">
      <c r="A161" s="15"/>
      <c r="B161" s="257"/>
      <c r="C161" s="258"/>
      <c r="D161" s="233" t="s">
        <v>129</v>
      </c>
      <c r="E161" s="259" t="s">
        <v>1</v>
      </c>
      <c r="F161" s="260" t="s">
        <v>190</v>
      </c>
      <c r="G161" s="258"/>
      <c r="H161" s="259" t="s">
        <v>1</v>
      </c>
      <c r="I161" s="261"/>
      <c r="J161" s="258"/>
      <c r="K161" s="258"/>
      <c r="L161" s="262"/>
      <c r="M161" s="263"/>
      <c r="N161" s="264"/>
      <c r="O161" s="264"/>
      <c r="P161" s="264"/>
      <c r="Q161" s="264"/>
      <c r="R161" s="264"/>
      <c r="S161" s="264"/>
      <c r="T161" s="26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6" t="s">
        <v>129</v>
      </c>
      <c r="AU161" s="266" t="s">
        <v>83</v>
      </c>
      <c r="AV161" s="15" t="s">
        <v>81</v>
      </c>
      <c r="AW161" s="15" t="s">
        <v>30</v>
      </c>
      <c r="AX161" s="15" t="s">
        <v>73</v>
      </c>
      <c r="AY161" s="266" t="s">
        <v>121</v>
      </c>
    </row>
    <row r="162" s="13" customFormat="1">
      <c r="A162" s="13"/>
      <c r="B162" s="231"/>
      <c r="C162" s="232"/>
      <c r="D162" s="233" t="s">
        <v>129</v>
      </c>
      <c r="E162" s="234" t="s">
        <v>1</v>
      </c>
      <c r="F162" s="235" t="s">
        <v>191</v>
      </c>
      <c r="G162" s="232"/>
      <c r="H162" s="236">
        <v>313.06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129</v>
      </c>
      <c r="AU162" s="242" t="s">
        <v>83</v>
      </c>
      <c r="AV162" s="13" t="s">
        <v>83</v>
      </c>
      <c r="AW162" s="13" t="s">
        <v>30</v>
      </c>
      <c r="AX162" s="13" t="s">
        <v>73</v>
      </c>
      <c r="AY162" s="242" t="s">
        <v>121</v>
      </c>
    </row>
    <row r="163" s="14" customFormat="1">
      <c r="A163" s="14"/>
      <c r="B163" s="243"/>
      <c r="C163" s="244"/>
      <c r="D163" s="233" t="s">
        <v>129</v>
      </c>
      <c r="E163" s="245" t="s">
        <v>1</v>
      </c>
      <c r="F163" s="246" t="s">
        <v>163</v>
      </c>
      <c r="G163" s="244"/>
      <c r="H163" s="247">
        <v>4074.4699999999998</v>
      </c>
      <c r="I163" s="248"/>
      <c r="J163" s="244"/>
      <c r="K163" s="244"/>
      <c r="L163" s="249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129</v>
      </c>
      <c r="AU163" s="253" t="s">
        <v>83</v>
      </c>
      <c r="AV163" s="14" t="s">
        <v>127</v>
      </c>
      <c r="AW163" s="14" t="s">
        <v>30</v>
      </c>
      <c r="AX163" s="14" t="s">
        <v>81</v>
      </c>
      <c r="AY163" s="253" t="s">
        <v>121</v>
      </c>
    </row>
    <row r="164" s="2" customFormat="1" ht="16.5" customHeight="1">
      <c r="A164" s="38"/>
      <c r="B164" s="39"/>
      <c r="C164" s="218" t="s">
        <v>192</v>
      </c>
      <c r="D164" s="218" t="s">
        <v>123</v>
      </c>
      <c r="E164" s="219" t="s">
        <v>193</v>
      </c>
      <c r="F164" s="220" t="s">
        <v>194</v>
      </c>
      <c r="G164" s="221" t="s">
        <v>172</v>
      </c>
      <c r="H164" s="222">
        <v>2037.2349999999999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127</v>
      </c>
      <c r="AT164" s="229" t="s">
        <v>123</v>
      </c>
      <c r="AU164" s="229" t="s">
        <v>83</v>
      </c>
      <c r="AY164" s="17" t="s">
        <v>121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81</v>
      </c>
      <c r="BK164" s="230">
        <f>ROUND(I164*H164,2)</f>
        <v>0</v>
      </c>
      <c r="BL164" s="17" t="s">
        <v>127</v>
      </c>
      <c r="BM164" s="229" t="s">
        <v>195</v>
      </c>
    </row>
    <row r="165" s="13" customFormat="1">
      <c r="A165" s="13"/>
      <c r="B165" s="231"/>
      <c r="C165" s="232"/>
      <c r="D165" s="233" t="s">
        <v>129</v>
      </c>
      <c r="E165" s="234" t="s">
        <v>1</v>
      </c>
      <c r="F165" s="235" t="s">
        <v>196</v>
      </c>
      <c r="G165" s="232"/>
      <c r="H165" s="236">
        <v>2037.2349999999999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129</v>
      </c>
      <c r="AU165" s="242" t="s">
        <v>83</v>
      </c>
      <c r="AV165" s="13" t="s">
        <v>83</v>
      </c>
      <c r="AW165" s="13" t="s">
        <v>30</v>
      </c>
      <c r="AX165" s="13" t="s">
        <v>73</v>
      </c>
      <c r="AY165" s="242" t="s">
        <v>121</v>
      </c>
    </row>
    <row r="166" s="14" customFormat="1">
      <c r="A166" s="14"/>
      <c r="B166" s="243"/>
      <c r="C166" s="244"/>
      <c r="D166" s="233" t="s">
        <v>129</v>
      </c>
      <c r="E166" s="245" t="s">
        <v>1</v>
      </c>
      <c r="F166" s="246" t="s">
        <v>131</v>
      </c>
      <c r="G166" s="244"/>
      <c r="H166" s="247">
        <v>2037.2349999999999</v>
      </c>
      <c r="I166" s="248"/>
      <c r="J166" s="244"/>
      <c r="K166" s="244"/>
      <c r="L166" s="249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129</v>
      </c>
      <c r="AU166" s="253" t="s">
        <v>83</v>
      </c>
      <c r="AV166" s="14" t="s">
        <v>127</v>
      </c>
      <c r="AW166" s="14" t="s">
        <v>30</v>
      </c>
      <c r="AX166" s="14" t="s">
        <v>81</v>
      </c>
      <c r="AY166" s="253" t="s">
        <v>121</v>
      </c>
    </row>
    <row r="167" s="2" customFormat="1" ht="16.5" customHeight="1">
      <c r="A167" s="38"/>
      <c r="B167" s="39"/>
      <c r="C167" s="218" t="s">
        <v>159</v>
      </c>
      <c r="D167" s="218" t="s">
        <v>123</v>
      </c>
      <c r="E167" s="219" t="s">
        <v>197</v>
      </c>
      <c r="F167" s="220" t="s">
        <v>198</v>
      </c>
      <c r="G167" s="221" t="s">
        <v>172</v>
      </c>
      <c r="H167" s="222">
        <v>60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38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127</v>
      </c>
      <c r="AT167" s="229" t="s">
        <v>123</v>
      </c>
      <c r="AU167" s="229" t="s">
        <v>83</v>
      </c>
      <c r="AY167" s="17" t="s">
        <v>121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81</v>
      </c>
      <c r="BK167" s="230">
        <f>ROUND(I167*H167,2)</f>
        <v>0</v>
      </c>
      <c r="BL167" s="17" t="s">
        <v>127</v>
      </c>
      <c r="BM167" s="229" t="s">
        <v>199</v>
      </c>
    </row>
    <row r="168" s="13" customFormat="1">
      <c r="A168" s="13"/>
      <c r="B168" s="231"/>
      <c r="C168" s="232"/>
      <c r="D168" s="233" t="s">
        <v>129</v>
      </c>
      <c r="E168" s="234" t="s">
        <v>1</v>
      </c>
      <c r="F168" s="235" t="s">
        <v>200</v>
      </c>
      <c r="G168" s="232"/>
      <c r="H168" s="236">
        <v>60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129</v>
      </c>
      <c r="AU168" s="242" t="s">
        <v>83</v>
      </c>
      <c r="AV168" s="13" t="s">
        <v>83</v>
      </c>
      <c r="AW168" s="13" t="s">
        <v>30</v>
      </c>
      <c r="AX168" s="13" t="s">
        <v>73</v>
      </c>
      <c r="AY168" s="242" t="s">
        <v>121</v>
      </c>
    </row>
    <row r="169" s="14" customFormat="1">
      <c r="A169" s="14"/>
      <c r="B169" s="243"/>
      <c r="C169" s="244"/>
      <c r="D169" s="233" t="s">
        <v>129</v>
      </c>
      <c r="E169" s="245" t="s">
        <v>1</v>
      </c>
      <c r="F169" s="246" t="s">
        <v>131</v>
      </c>
      <c r="G169" s="244"/>
      <c r="H169" s="247">
        <v>60</v>
      </c>
      <c r="I169" s="248"/>
      <c r="J169" s="244"/>
      <c r="K169" s="244"/>
      <c r="L169" s="249"/>
      <c r="M169" s="254"/>
      <c r="N169" s="255"/>
      <c r="O169" s="255"/>
      <c r="P169" s="255"/>
      <c r="Q169" s="255"/>
      <c r="R169" s="255"/>
      <c r="S169" s="255"/>
      <c r="T169" s="256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129</v>
      </c>
      <c r="AU169" s="253" t="s">
        <v>83</v>
      </c>
      <c r="AV169" s="14" t="s">
        <v>127</v>
      </c>
      <c r="AW169" s="14" t="s">
        <v>30</v>
      </c>
      <c r="AX169" s="14" t="s">
        <v>81</v>
      </c>
      <c r="AY169" s="253" t="s">
        <v>121</v>
      </c>
    </row>
    <row r="170" s="2" customFormat="1" ht="16.5" customHeight="1">
      <c r="A170" s="38"/>
      <c r="B170" s="39"/>
      <c r="C170" s="218" t="s">
        <v>201</v>
      </c>
      <c r="D170" s="218" t="s">
        <v>123</v>
      </c>
      <c r="E170" s="219" t="s">
        <v>202</v>
      </c>
      <c r="F170" s="220" t="s">
        <v>203</v>
      </c>
      <c r="G170" s="221" t="s">
        <v>172</v>
      </c>
      <c r="H170" s="222">
        <v>495.56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38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127</v>
      </c>
      <c r="AT170" s="229" t="s">
        <v>123</v>
      </c>
      <c r="AU170" s="229" t="s">
        <v>83</v>
      </c>
      <c r="AY170" s="17" t="s">
        <v>121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127</v>
      </c>
      <c r="BM170" s="229" t="s">
        <v>204</v>
      </c>
    </row>
    <row r="171" s="15" customFormat="1">
      <c r="A171" s="15"/>
      <c r="B171" s="257"/>
      <c r="C171" s="258"/>
      <c r="D171" s="233" t="s">
        <v>129</v>
      </c>
      <c r="E171" s="259" t="s">
        <v>1</v>
      </c>
      <c r="F171" s="260" t="s">
        <v>205</v>
      </c>
      <c r="G171" s="258"/>
      <c r="H171" s="259" t="s">
        <v>1</v>
      </c>
      <c r="I171" s="261"/>
      <c r="J171" s="258"/>
      <c r="K171" s="258"/>
      <c r="L171" s="262"/>
      <c r="M171" s="263"/>
      <c r="N171" s="264"/>
      <c r="O171" s="264"/>
      <c r="P171" s="264"/>
      <c r="Q171" s="264"/>
      <c r="R171" s="264"/>
      <c r="S171" s="264"/>
      <c r="T171" s="26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6" t="s">
        <v>129</v>
      </c>
      <c r="AU171" s="266" t="s">
        <v>83</v>
      </c>
      <c r="AV171" s="15" t="s">
        <v>81</v>
      </c>
      <c r="AW171" s="15" t="s">
        <v>30</v>
      </c>
      <c r="AX171" s="15" t="s">
        <v>73</v>
      </c>
      <c r="AY171" s="266" t="s">
        <v>121</v>
      </c>
    </row>
    <row r="172" s="13" customFormat="1">
      <c r="A172" s="13"/>
      <c r="B172" s="231"/>
      <c r="C172" s="232"/>
      <c r="D172" s="233" t="s">
        <v>129</v>
      </c>
      <c r="E172" s="234" t="s">
        <v>1</v>
      </c>
      <c r="F172" s="235" t="s">
        <v>206</v>
      </c>
      <c r="G172" s="232"/>
      <c r="H172" s="236">
        <v>161.12000000000001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129</v>
      </c>
      <c r="AU172" s="242" t="s">
        <v>83</v>
      </c>
      <c r="AV172" s="13" t="s">
        <v>83</v>
      </c>
      <c r="AW172" s="13" t="s">
        <v>30</v>
      </c>
      <c r="AX172" s="13" t="s">
        <v>73</v>
      </c>
      <c r="AY172" s="242" t="s">
        <v>121</v>
      </c>
    </row>
    <row r="173" s="15" customFormat="1">
      <c r="A173" s="15"/>
      <c r="B173" s="257"/>
      <c r="C173" s="258"/>
      <c r="D173" s="233" t="s">
        <v>129</v>
      </c>
      <c r="E173" s="259" t="s">
        <v>1</v>
      </c>
      <c r="F173" s="260" t="s">
        <v>186</v>
      </c>
      <c r="G173" s="258"/>
      <c r="H173" s="259" t="s">
        <v>1</v>
      </c>
      <c r="I173" s="261"/>
      <c r="J173" s="258"/>
      <c r="K173" s="258"/>
      <c r="L173" s="262"/>
      <c r="M173" s="263"/>
      <c r="N173" s="264"/>
      <c r="O173" s="264"/>
      <c r="P173" s="264"/>
      <c r="Q173" s="264"/>
      <c r="R173" s="264"/>
      <c r="S173" s="264"/>
      <c r="T173" s="26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129</v>
      </c>
      <c r="AU173" s="266" t="s">
        <v>83</v>
      </c>
      <c r="AV173" s="15" t="s">
        <v>81</v>
      </c>
      <c r="AW173" s="15" t="s">
        <v>30</v>
      </c>
      <c r="AX173" s="15" t="s">
        <v>73</v>
      </c>
      <c r="AY173" s="266" t="s">
        <v>121</v>
      </c>
    </row>
    <row r="174" s="13" customFormat="1">
      <c r="A174" s="13"/>
      <c r="B174" s="231"/>
      <c r="C174" s="232"/>
      <c r="D174" s="233" t="s">
        <v>129</v>
      </c>
      <c r="E174" s="234" t="s">
        <v>1</v>
      </c>
      <c r="F174" s="235" t="s">
        <v>207</v>
      </c>
      <c r="G174" s="232"/>
      <c r="H174" s="236">
        <v>294.60000000000002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129</v>
      </c>
      <c r="AU174" s="242" t="s">
        <v>83</v>
      </c>
      <c r="AV174" s="13" t="s">
        <v>83</v>
      </c>
      <c r="AW174" s="13" t="s">
        <v>30</v>
      </c>
      <c r="AX174" s="13" t="s">
        <v>73</v>
      </c>
      <c r="AY174" s="242" t="s">
        <v>121</v>
      </c>
    </row>
    <row r="175" s="15" customFormat="1">
      <c r="A175" s="15"/>
      <c r="B175" s="257"/>
      <c r="C175" s="258"/>
      <c r="D175" s="233" t="s">
        <v>129</v>
      </c>
      <c r="E175" s="259" t="s">
        <v>1</v>
      </c>
      <c r="F175" s="260" t="s">
        <v>208</v>
      </c>
      <c r="G175" s="258"/>
      <c r="H175" s="259" t="s">
        <v>1</v>
      </c>
      <c r="I175" s="261"/>
      <c r="J175" s="258"/>
      <c r="K175" s="258"/>
      <c r="L175" s="262"/>
      <c r="M175" s="263"/>
      <c r="N175" s="264"/>
      <c r="O175" s="264"/>
      <c r="P175" s="264"/>
      <c r="Q175" s="264"/>
      <c r="R175" s="264"/>
      <c r="S175" s="264"/>
      <c r="T175" s="26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6" t="s">
        <v>129</v>
      </c>
      <c r="AU175" s="266" t="s">
        <v>83</v>
      </c>
      <c r="AV175" s="15" t="s">
        <v>81</v>
      </c>
      <c r="AW175" s="15" t="s">
        <v>30</v>
      </c>
      <c r="AX175" s="15" t="s">
        <v>73</v>
      </c>
      <c r="AY175" s="266" t="s">
        <v>121</v>
      </c>
    </row>
    <row r="176" s="13" customFormat="1">
      <c r="A176" s="13"/>
      <c r="B176" s="231"/>
      <c r="C176" s="232"/>
      <c r="D176" s="233" t="s">
        <v>129</v>
      </c>
      <c r="E176" s="234" t="s">
        <v>1</v>
      </c>
      <c r="F176" s="235" t="s">
        <v>209</v>
      </c>
      <c r="G176" s="232"/>
      <c r="H176" s="236">
        <v>39.840000000000003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129</v>
      </c>
      <c r="AU176" s="242" t="s">
        <v>83</v>
      </c>
      <c r="AV176" s="13" t="s">
        <v>83</v>
      </c>
      <c r="AW176" s="13" t="s">
        <v>30</v>
      </c>
      <c r="AX176" s="13" t="s">
        <v>73</v>
      </c>
      <c r="AY176" s="242" t="s">
        <v>121</v>
      </c>
    </row>
    <row r="177" s="14" customFormat="1">
      <c r="A177" s="14"/>
      <c r="B177" s="243"/>
      <c r="C177" s="244"/>
      <c r="D177" s="233" t="s">
        <v>129</v>
      </c>
      <c r="E177" s="245" t="s">
        <v>1</v>
      </c>
      <c r="F177" s="246" t="s">
        <v>163</v>
      </c>
      <c r="G177" s="244"/>
      <c r="H177" s="247">
        <v>495.56000000000006</v>
      </c>
      <c r="I177" s="248"/>
      <c r="J177" s="244"/>
      <c r="K177" s="244"/>
      <c r="L177" s="249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129</v>
      </c>
      <c r="AU177" s="253" t="s">
        <v>83</v>
      </c>
      <c r="AV177" s="14" t="s">
        <v>127</v>
      </c>
      <c r="AW177" s="14" t="s">
        <v>30</v>
      </c>
      <c r="AX177" s="14" t="s">
        <v>81</v>
      </c>
      <c r="AY177" s="253" t="s">
        <v>121</v>
      </c>
    </row>
    <row r="178" s="2" customFormat="1" ht="16.5" customHeight="1">
      <c r="A178" s="38"/>
      <c r="B178" s="39"/>
      <c r="C178" s="218" t="s">
        <v>168</v>
      </c>
      <c r="D178" s="218" t="s">
        <v>123</v>
      </c>
      <c r="E178" s="219" t="s">
        <v>210</v>
      </c>
      <c r="F178" s="220" t="s">
        <v>211</v>
      </c>
      <c r="G178" s="221" t="s">
        <v>172</v>
      </c>
      <c r="H178" s="222">
        <v>247.78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38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127</v>
      </c>
      <c r="AT178" s="229" t="s">
        <v>123</v>
      </c>
      <c r="AU178" s="229" t="s">
        <v>83</v>
      </c>
      <c r="AY178" s="17" t="s">
        <v>121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81</v>
      </c>
      <c r="BK178" s="230">
        <f>ROUND(I178*H178,2)</f>
        <v>0</v>
      </c>
      <c r="BL178" s="17" t="s">
        <v>127</v>
      </c>
      <c r="BM178" s="229" t="s">
        <v>212</v>
      </c>
    </row>
    <row r="179" s="13" customFormat="1">
      <c r="A179" s="13"/>
      <c r="B179" s="231"/>
      <c r="C179" s="232"/>
      <c r="D179" s="233" t="s">
        <v>129</v>
      </c>
      <c r="E179" s="234" t="s">
        <v>1</v>
      </c>
      <c r="F179" s="235" t="s">
        <v>213</v>
      </c>
      <c r="G179" s="232"/>
      <c r="H179" s="236">
        <v>247.78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129</v>
      </c>
      <c r="AU179" s="242" t="s">
        <v>83</v>
      </c>
      <c r="AV179" s="13" t="s">
        <v>83</v>
      </c>
      <c r="AW179" s="13" t="s">
        <v>30</v>
      </c>
      <c r="AX179" s="13" t="s">
        <v>73</v>
      </c>
      <c r="AY179" s="242" t="s">
        <v>121</v>
      </c>
    </row>
    <row r="180" s="14" customFormat="1">
      <c r="A180" s="14"/>
      <c r="B180" s="243"/>
      <c r="C180" s="244"/>
      <c r="D180" s="233" t="s">
        <v>129</v>
      </c>
      <c r="E180" s="245" t="s">
        <v>1</v>
      </c>
      <c r="F180" s="246" t="s">
        <v>131</v>
      </c>
      <c r="G180" s="244"/>
      <c r="H180" s="247">
        <v>247.78</v>
      </c>
      <c r="I180" s="248"/>
      <c r="J180" s="244"/>
      <c r="K180" s="244"/>
      <c r="L180" s="249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129</v>
      </c>
      <c r="AU180" s="253" t="s">
        <v>83</v>
      </c>
      <c r="AV180" s="14" t="s">
        <v>127</v>
      </c>
      <c r="AW180" s="14" t="s">
        <v>30</v>
      </c>
      <c r="AX180" s="14" t="s">
        <v>81</v>
      </c>
      <c r="AY180" s="253" t="s">
        <v>121</v>
      </c>
    </row>
    <row r="181" s="2" customFormat="1" ht="21.75" customHeight="1">
      <c r="A181" s="38"/>
      <c r="B181" s="39"/>
      <c r="C181" s="218" t="s">
        <v>8</v>
      </c>
      <c r="D181" s="218" t="s">
        <v>123</v>
      </c>
      <c r="E181" s="219" t="s">
        <v>214</v>
      </c>
      <c r="F181" s="220" t="s">
        <v>215</v>
      </c>
      <c r="G181" s="221" t="s">
        <v>216</v>
      </c>
      <c r="H181" s="222">
        <v>1310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38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127</v>
      </c>
      <c r="AT181" s="229" t="s">
        <v>123</v>
      </c>
      <c r="AU181" s="229" t="s">
        <v>83</v>
      </c>
      <c r="AY181" s="17" t="s">
        <v>121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81</v>
      </c>
      <c r="BK181" s="230">
        <f>ROUND(I181*H181,2)</f>
        <v>0</v>
      </c>
      <c r="BL181" s="17" t="s">
        <v>127</v>
      </c>
      <c r="BM181" s="229" t="s">
        <v>217</v>
      </c>
    </row>
    <row r="182" s="13" customFormat="1">
      <c r="A182" s="13"/>
      <c r="B182" s="231"/>
      <c r="C182" s="232"/>
      <c r="D182" s="233" t="s">
        <v>129</v>
      </c>
      <c r="E182" s="234" t="s">
        <v>1</v>
      </c>
      <c r="F182" s="235" t="s">
        <v>218</v>
      </c>
      <c r="G182" s="232"/>
      <c r="H182" s="236">
        <v>1310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129</v>
      </c>
      <c r="AU182" s="242" t="s">
        <v>83</v>
      </c>
      <c r="AV182" s="13" t="s">
        <v>83</v>
      </c>
      <c r="AW182" s="13" t="s">
        <v>30</v>
      </c>
      <c r="AX182" s="13" t="s">
        <v>73</v>
      </c>
      <c r="AY182" s="242" t="s">
        <v>121</v>
      </c>
    </row>
    <row r="183" s="15" customFormat="1">
      <c r="A183" s="15"/>
      <c r="B183" s="257"/>
      <c r="C183" s="258"/>
      <c r="D183" s="233" t="s">
        <v>129</v>
      </c>
      <c r="E183" s="259" t="s">
        <v>1</v>
      </c>
      <c r="F183" s="260" t="s">
        <v>219</v>
      </c>
      <c r="G183" s="258"/>
      <c r="H183" s="259" t="s">
        <v>1</v>
      </c>
      <c r="I183" s="261"/>
      <c r="J183" s="258"/>
      <c r="K183" s="258"/>
      <c r="L183" s="262"/>
      <c r="M183" s="263"/>
      <c r="N183" s="264"/>
      <c r="O183" s="264"/>
      <c r="P183" s="264"/>
      <c r="Q183" s="264"/>
      <c r="R183" s="264"/>
      <c r="S183" s="264"/>
      <c r="T183" s="26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6" t="s">
        <v>129</v>
      </c>
      <c r="AU183" s="266" t="s">
        <v>83</v>
      </c>
      <c r="AV183" s="15" t="s">
        <v>81</v>
      </c>
      <c r="AW183" s="15" t="s">
        <v>30</v>
      </c>
      <c r="AX183" s="15" t="s">
        <v>73</v>
      </c>
      <c r="AY183" s="266" t="s">
        <v>121</v>
      </c>
    </row>
    <row r="184" s="14" customFormat="1">
      <c r="A184" s="14"/>
      <c r="B184" s="243"/>
      <c r="C184" s="244"/>
      <c r="D184" s="233" t="s">
        <v>129</v>
      </c>
      <c r="E184" s="245" t="s">
        <v>1</v>
      </c>
      <c r="F184" s="246" t="s">
        <v>131</v>
      </c>
      <c r="G184" s="244"/>
      <c r="H184" s="247">
        <v>1310</v>
      </c>
      <c r="I184" s="248"/>
      <c r="J184" s="244"/>
      <c r="K184" s="244"/>
      <c r="L184" s="249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129</v>
      </c>
      <c r="AU184" s="253" t="s">
        <v>83</v>
      </c>
      <c r="AV184" s="14" t="s">
        <v>127</v>
      </c>
      <c r="AW184" s="14" t="s">
        <v>30</v>
      </c>
      <c r="AX184" s="14" t="s">
        <v>81</v>
      </c>
      <c r="AY184" s="253" t="s">
        <v>121</v>
      </c>
    </row>
    <row r="185" s="2" customFormat="1" ht="16.5" customHeight="1">
      <c r="A185" s="38"/>
      <c r="B185" s="39"/>
      <c r="C185" s="267" t="s">
        <v>173</v>
      </c>
      <c r="D185" s="267" t="s">
        <v>220</v>
      </c>
      <c r="E185" s="268" t="s">
        <v>221</v>
      </c>
      <c r="F185" s="269" t="s">
        <v>222</v>
      </c>
      <c r="G185" s="270" t="s">
        <v>167</v>
      </c>
      <c r="H185" s="271">
        <v>655</v>
      </c>
      <c r="I185" s="272"/>
      <c r="J185" s="273">
        <f>ROUND(I185*H185,2)</f>
        <v>0</v>
      </c>
      <c r="K185" s="269" t="s">
        <v>1</v>
      </c>
      <c r="L185" s="274"/>
      <c r="M185" s="275" t="s">
        <v>1</v>
      </c>
      <c r="N185" s="276" t="s">
        <v>38</v>
      </c>
      <c r="O185" s="91"/>
      <c r="P185" s="227">
        <f>O185*H185</f>
        <v>0</v>
      </c>
      <c r="Q185" s="227">
        <v>0.00248</v>
      </c>
      <c r="R185" s="227">
        <f>Q185*H185</f>
        <v>1.6244000000000001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150</v>
      </c>
      <c r="AT185" s="229" t="s">
        <v>220</v>
      </c>
      <c r="AU185" s="229" t="s">
        <v>83</v>
      </c>
      <c r="AY185" s="17" t="s">
        <v>121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81</v>
      </c>
      <c r="BK185" s="230">
        <f>ROUND(I185*H185,2)</f>
        <v>0</v>
      </c>
      <c r="BL185" s="17" t="s">
        <v>127</v>
      </c>
      <c r="BM185" s="229" t="s">
        <v>223</v>
      </c>
    </row>
    <row r="186" s="13" customFormat="1">
      <c r="A186" s="13"/>
      <c r="B186" s="231"/>
      <c r="C186" s="232"/>
      <c r="D186" s="233" t="s">
        <v>129</v>
      </c>
      <c r="E186" s="234" t="s">
        <v>1</v>
      </c>
      <c r="F186" s="235" t="s">
        <v>224</v>
      </c>
      <c r="G186" s="232"/>
      <c r="H186" s="236">
        <v>655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129</v>
      </c>
      <c r="AU186" s="242" t="s">
        <v>83</v>
      </c>
      <c r="AV186" s="13" t="s">
        <v>83</v>
      </c>
      <c r="AW186" s="13" t="s">
        <v>30</v>
      </c>
      <c r="AX186" s="13" t="s">
        <v>73</v>
      </c>
      <c r="AY186" s="242" t="s">
        <v>121</v>
      </c>
    </row>
    <row r="187" s="14" customFormat="1">
      <c r="A187" s="14"/>
      <c r="B187" s="243"/>
      <c r="C187" s="244"/>
      <c r="D187" s="233" t="s">
        <v>129</v>
      </c>
      <c r="E187" s="245" t="s">
        <v>1</v>
      </c>
      <c r="F187" s="246" t="s">
        <v>131</v>
      </c>
      <c r="G187" s="244"/>
      <c r="H187" s="247">
        <v>655</v>
      </c>
      <c r="I187" s="248"/>
      <c r="J187" s="244"/>
      <c r="K187" s="244"/>
      <c r="L187" s="249"/>
      <c r="M187" s="254"/>
      <c r="N187" s="255"/>
      <c r="O187" s="255"/>
      <c r="P187" s="255"/>
      <c r="Q187" s="255"/>
      <c r="R187" s="255"/>
      <c r="S187" s="255"/>
      <c r="T187" s="256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129</v>
      </c>
      <c r="AU187" s="253" t="s">
        <v>83</v>
      </c>
      <c r="AV187" s="14" t="s">
        <v>127</v>
      </c>
      <c r="AW187" s="14" t="s">
        <v>30</v>
      </c>
      <c r="AX187" s="14" t="s">
        <v>81</v>
      </c>
      <c r="AY187" s="253" t="s">
        <v>121</v>
      </c>
    </row>
    <row r="188" s="2" customFormat="1" ht="16.5" customHeight="1">
      <c r="A188" s="38"/>
      <c r="B188" s="39"/>
      <c r="C188" s="267" t="s">
        <v>225</v>
      </c>
      <c r="D188" s="267" t="s">
        <v>220</v>
      </c>
      <c r="E188" s="268" t="s">
        <v>226</v>
      </c>
      <c r="F188" s="269" t="s">
        <v>227</v>
      </c>
      <c r="G188" s="270" t="s">
        <v>228</v>
      </c>
      <c r="H188" s="271">
        <v>0.30199999999999999</v>
      </c>
      <c r="I188" s="272"/>
      <c r="J188" s="273">
        <f>ROUND(I188*H188,2)</f>
        <v>0</v>
      </c>
      <c r="K188" s="269" t="s">
        <v>1</v>
      </c>
      <c r="L188" s="274"/>
      <c r="M188" s="275" t="s">
        <v>1</v>
      </c>
      <c r="N188" s="276" t="s">
        <v>38</v>
      </c>
      <c r="O188" s="91"/>
      <c r="P188" s="227">
        <f>O188*H188</f>
        <v>0</v>
      </c>
      <c r="Q188" s="227">
        <v>1</v>
      </c>
      <c r="R188" s="227">
        <f>Q188*H188</f>
        <v>0.30199999999999999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150</v>
      </c>
      <c r="AT188" s="229" t="s">
        <v>220</v>
      </c>
      <c r="AU188" s="229" t="s">
        <v>83</v>
      </c>
      <c r="AY188" s="17" t="s">
        <v>121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81</v>
      </c>
      <c r="BK188" s="230">
        <f>ROUND(I188*H188,2)</f>
        <v>0</v>
      </c>
      <c r="BL188" s="17" t="s">
        <v>127</v>
      </c>
      <c r="BM188" s="229" t="s">
        <v>229</v>
      </c>
    </row>
    <row r="189" s="13" customFormat="1">
      <c r="A189" s="13"/>
      <c r="B189" s="231"/>
      <c r="C189" s="232"/>
      <c r="D189" s="233" t="s">
        <v>129</v>
      </c>
      <c r="E189" s="234" t="s">
        <v>1</v>
      </c>
      <c r="F189" s="235" t="s">
        <v>230</v>
      </c>
      <c r="G189" s="232"/>
      <c r="H189" s="236">
        <v>0.30199999999999999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129</v>
      </c>
      <c r="AU189" s="242" t="s">
        <v>83</v>
      </c>
      <c r="AV189" s="13" t="s">
        <v>83</v>
      </c>
      <c r="AW189" s="13" t="s">
        <v>30</v>
      </c>
      <c r="AX189" s="13" t="s">
        <v>73</v>
      </c>
      <c r="AY189" s="242" t="s">
        <v>121</v>
      </c>
    </row>
    <row r="190" s="14" customFormat="1">
      <c r="A190" s="14"/>
      <c r="B190" s="243"/>
      <c r="C190" s="244"/>
      <c r="D190" s="233" t="s">
        <v>129</v>
      </c>
      <c r="E190" s="245" t="s">
        <v>1</v>
      </c>
      <c r="F190" s="246" t="s">
        <v>131</v>
      </c>
      <c r="G190" s="244"/>
      <c r="H190" s="247">
        <v>0.30199999999999999</v>
      </c>
      <c r="I190" s="248"/>
      <c r="J190" s="244"/>
      <c r="K190" s="244"/>
      <c r="L190" s="249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129</v>
      </c>
      <c r="AU190" s="253" t="s">
        <v>83</v>
      </c>
      <c r="AV190" s="14" t="s">
        <v>127</v>
      </c>
      <c r="AW190" s="14" t="s">
        <v>30</v>
      </c>
      <c r="AX190" s="14" t="s">
        <v>81</v>
      </c>
      <c r="AY190" s="253" t="s">
        <v>121</v>
      </c>
    </row>
    <row r="191" s="2" customFormat="1" ht="16.5" customHeight="1">
      <c r="A191" s="38"/>
      <c r="B191" s="39"/>
      <c r="C191" s="218" t="s">
        <v>128</v>
      </c>
      <c r="D191" s="218" t="s">
        <v>123</v>
      </c>
      <c r="E191" s="219" t="s">
        <v>124</v>
      </c>
      <c r="F191" s="220" t="s">
        <v>125</v>
      </c>
      <c r="G191" s="221" t="s">
        <v>126</v>
      </c>
      <c r="H191" s="222">
        <v>40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38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127</v>
      </c>
      <c r="AT191" s="229" t="s">
        <v>123</v>
      </c>
      <c r="AU191" s="229" t="s">
        <v>83</v>
      </c>
      <c r="AY191" s="17" t="s">
        <v>121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81</v>
      </c>
      <c r="BK191" s="230">
        <f>ROUND(I191*H191,2)</f>
        <v>0</v>
      </c>
      <c r="BL191" s="17" t="s">
        <v>127</v>
      </c>
      <c r="BM191" s="229" t="s">
        <v>231</v>
      </c>
    </row>
    <row r="192" s="13" customFormat="1">
      <c r="A192" s="13"/>
      <c r="B192" s="231"/>
      <c r="C192" s="232"/>
      <c r="D192" s="233" t="s">
        <v>129</v>
      </c>
      <c r="E192" s="234" t="s">
        <v>1</v>
      </c>
      <c r="F192" s="235" t="s">
        <v>232</v>
      </c>
      <c r="G192" s="232"/>
      <c r="H192" s="236">
        <v>20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129</v>
      </c>
      <c r="AU192" s="242" t="s">
        <v>83</v>
      </c>
      <c r="AV192" s="13" t="s">
        <v>83</v>
      </c>
      <c r="AW192" s="13" t="s">
        <v>30</v>
      </c>
      <c r="AX192" s="13" t="s">
        <v>73</v>
      </c>
      <c r="AY192" s="242" t="s">
        <v>121</v>
      </c>
    </row>
    <row r="193" s="13" customFormat="1">
      <c r="A193" s="13"/>
      <c r="B193" s="231"/>
      <c r="C193" s="232"/>
      <c r="D193" s="233" t="s">
        <v>129</v>
      </c>
      <c r="E193" s="234" t="s">
        <v>1</v>
      </c>
      <c r="F193" s="235" t="s">
        <v>233</v>
      </c>
      <c r="G193" s="232"/>
      <c r="H193" s="236">
        <v>20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129</v>
      </c>
      <c r="AU193" s="242" t="s">
        <v>83</v>
      </c>
      <c r="AV193" s="13" t="s">
        <v>83</v>
      </c>
      <c r="AW193" s="13" t="s">
        <v>30</v>
      </c>
      <c r="AX193" s="13" t="s">
        <v>73</v>
      </c>
      <c r="AY193" s="242" t="s">
        <v>121</v>
      </c>
    </row>
    <row r="194" s="14" customFormat="1">
      <c r="A194" s="14"/>
      <c r="B194" s="243"/>
      <c r="C194" s="244"/>
      <c r="D194" s="233" t="s">
        <v>129</v>
      </c>
      <c r="E194" s="245" t="s">
        <v>1</v>
      </c>
      <c r="F194" s="246" t="s">
        <v>163</v>
      </c>
      <c r="G194" s="244"/>
      <c r="H194" s="247">
        <v>40</v>
      </c>
      <c r="I194" s="248"/>
      <c r="J194" s="244"/>
      <c r="K194" s="244"/>
      <c r="L194" s="249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129</v>
      </c>
      <c r="AU194" s="253" t="s">
        <v>83</v>
      </c>
      <c r="AV194" s="14" t="s">
        <v>127</v>
      </c>
      <c r="AW194" s="14" t="s">
        <v>30</v>
      </c>
      <c r="AX194" s="14" t="s">
        <v>81</v>
      </c>
      <c r="AY194" s="253" t="s">
        <v>121</v>
      </c>
    </row>
    <row r="195" s="2" customFormat="1" ht="16.5" customHeight="1">
      <c r="A195" s="38"/>
      <c r="B195" s="39"/>
      <c r="C195" s="218" t="s">
        <v>234</v>
      </c>
      <c r="D195" s="218" t="s">
        <v>123</v>
      </c>
      <c r="E195" s="219" t="s">
        <v>235</v>
      </c>
      <c r="F195" s="220" t="s">
        <v>236</v>
      </c>
      <c r="G195" s="221" t="s">
        <v>126</v>
      </c>
      <c r="H195" s="222">
        <v>17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127</v>
      </c>
      <c r="AT195" s="229" t="s">
        <v>123</v>
      </c>
      <c r="AU195" s="229" t="s">
        <v>83</v>
      </c>
      <c r="AY195" s="17" t="s">
        <v>121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127</v>
      </c>
      <c r="BM195" s="229" t="s">
        <v>237</v>
      </c>
    </row>
    <row r="196" s="13" customFormat="1">
      <c r="A196" s="13"/>
      <c r="B196" s="231"/>
      <c r="C196" s="232"/>
      <c r="D196" s="233" t="s">
        <v>129</v>
      </c>
      <c r="E196" s="234" t="s">
        <v>1</v>
      </c>
      <c r="F196" s="235" t="s">
        <v>238</v>
      </c>
      <c r="G196" s="232"/>
      <c r="H196" s="236">
        <v>17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129</v>
      </c>
      <c r="AU196" s="242" t="s">
        <v>83</v>
      </c>
      <c r="AV196" s="13" t="s">
        <v>83</v>
      </c>
      <c r="AW196" s="13" t="s">
        <v>30</v>
      </c>
      <c r="AX196" s="13" t="s">
        <v>73</v>
      </c>
      <c r="AY196" s="242" t="s">
        <v>121</v>
      </c>
    </row>
    <row r="197" s="14" customFormat="1">
      <c r="A197" s="14"/>
      <c r="B197" s="243"/>
      <c r="C197" s="244"/>
      <c r="D197" s="233" t="s">
        <v>129</v>
      </c>
      <c r="E197" s="245" t="s">
        <v>1</v>
      </c>
      <c r="F197" s="246" t="s">
        <v>131</v>
      </c>
      <c r="G197" s="244"/>
      <c r="H197" s="247">
        <v>17</v>
      </c>
      <c r="I197" s="248"/>
      <c r="J197" s="244"/>
      <c r="K197" s="244"/>
      <c r="L197" s="249"/>
      <c r="M197" s="254"/>
      <c r="N197" s="255"/>
      <c r="O197" s="255"/>
      <c r="P197" s="255"/>
      <c r="Q197" s="255"/>
      <c r="R197" s="255"/>
      <c r="S197" s="255"/>
      <c r="T197" s="25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129</v>
      </c>
      <c r="AU197" s="253" t="s">
        <v>83</v>
      </c>
      <c r="AV197" s="14" t="s">
        <v>127</v>
      </c>
      <c r="AW197" s="14" t="s">
        <v>30</v>
      </c>
      <c r="AX197" s="14" t="s">
        <v>81</v>
      </c>
      <c r="AY197" s="253" t="s">
        <v>121</v>
      </c>
    </row>
    <row r="198" s="2" customFormat="1" ht="16.5" customHeight="1">
      <c r="A198" s="38"/>
      <c r="B198" s="39"/>
      <c r="C198" s="218" t="s">
        <v>183</v>
      </c>
      <c r="D198" s="218" t="s">
        <v>123</v>
      </c>
      <c r="E198" s="219" t="s">
        <v>239</v>
      </c>
      <c r="F198" s="220" t="s">
        <v>240</v>
      </c>
      <c r="G198" s="221" t="s">
        <v>172</v>
      </c>
      <c r="H198" s="222">
        <v>12401.264999999999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38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127</v>
      </c>
      <c r="AT198" s="229" t="s">
        <v>123</v>
      </c>
      <c r="AU198" s="229" t="s">
        <v>83</v>
      </c>
      <c r="AY198" s="17" t="s">
        <v>121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81</v>
      </c>
      <c r="BK198" s="230">
        <f>ROUND(I198*H198,2)</f>
        <v>0</v>
      </c>
      <c r="BL198" s="17" t="s">
        <v>127</v>
      </c>
      <c r="BM198" s="229" t="s">
        <v>241</v>
      </c>
    </row>
    <row r="199" s="13" customFormat="1">
      <c r="A199" s="13"/>
      <c r="B199" s="231"/>
      <c r="C199" s="232"/>
      <c r="D199" s="233" t="s">
        <v>129</v>
      </c>
      <c r="E199" s="234" t="s">
        <v>1</v>
      </c>
      <c r="F199" s="235" t="s">
        <v>242</v>
      </c>
      <c r="G199" s="232"/>
      <c r="H199" s="236">
        <v>2266.4200000000001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129</v>
      </c>
      <c r="AU199" s="242" t="s">
        <v>83</v>
      </c>
      <c r="AV199" s="13" t="s">
        <v>83</v>
      </c>
      <c r="AW199" s="13" t="s">
        <v>30</v>
      </c>
      <c r="AX199" s="13" t="s">
        <v>73</v>
      </c>
      <c r="AY199" s="242" t="s">
        <v>121</v>
      </c>
    </row>
    <row r="200" s="15" customFormat="1">
      <c r="A200" s="15"/>
      <c r="B200" s="257"/>
      <c r="C200" s="258"/>
      <c r="D200" s="233" t="s">
        <v>129</v>
      </c>
      <c r="E200" s="259" t="s">
        <v>1</v>
      </c>
      <c r="F200" s="260" t="s">
        <v>243</v>
      </c>
      <c r="G200" s="258"/>
      <c r="H200" s="259" t="s">
        <v>1</v>
      </c>
      <c r="I200" s="261"/>
      <c r="J200" s="258"/>
      <c r="K200" s="258"/>
      <c r="L200" s="262"/>
      <c r="M200" s="263"/>
      <c r="N200" s="264"/>
      <c r="O200" s="264"/>
      <c r="P200" s="264"/>
      <c r="Q200" s="264"/>
      <c r="R200" s="264"/>
      <c r="S200" s="264"/>
      <c r="T200" s="26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6" t="s">
        <v>129</v>
      </c>
      <c r="AU200" s="266" t="s">
        <v>83</v>
      </c>
      <c r="AV200" s="15" t="s">
        <v>81</v>
      </c>
      <c r="AW200" s="15" t="s">
        <v>30</v>
      </c>
      <c r="AX200" s="15" t="s">
        <v>73</v>
      </c>
      <c r="AY200" s="266" t="s">
        <v>121</v>
      </c>
    </row>
    <row r="201" s="13" customFormat="1">
      <c r="A201" s="13"/>
      <c r="B201" s="231"/>
      <c r="C201" s="232"/>
      <c r="D201" s="233" t="s">
        <v>129</v>
      </c>
      <c r="E201" s="234" t="s">
        <v>1</v>
      </c>
      <c r="F201" s="235" t="s">
        <v>244</v>
      </c>
      <c r="G201" s="232"/>
      <c r="H201" s="236">
        <v>9139.8799999999992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129</v>
      </c>
      <c r="AU201" s="242" t="s">
        <v>83</v>
      </c>
      <c r="AV201" s="13" t="s">
        <v>83</v>
      </c>
      <c r="AW201" s="13" t="s">
        <v>30</v>
      </c>
      <c r="AX201" s="13" t="s">
        <v>73</v>
      </c>
      <c r="AY201" s="242" t="s">
        <v>121</v>
      </c>
    </row>
    <row r="202" s="15" customFormat="1">
      <c r="A202" s="15"/>
      <c r="B202" s="257"/>
      <c r="C202" s="258"/>
      <c r="D202" s="233" t="s">
        <v>129</v>
      </c>
      <c r="E202" s="259" t="s">
        <v>1</v>
      </c>
      <c r="F202" s="260" t="s">
        <v>245</v>
      </c>
      <c r="G202" s="258"/>
      <c r="H202" s="259" t="s">
        <v>1</v>
      </c>
      <c r="I202" s="261"/>
      <c r="J202" s="258"/>
      <c r="K202" s="258"/>
      <c r="L202" s="262"/>
      <c r="M202" s="263"/>
      <c r="N202" s="264"/>
      <c r="O202" s="264"/>
      <c r="P202" s="264"/>
      <c r="Q202" s="264"/>
      <c r="R202" s="264"/>
      <c r="S202" s="264"/>
      <c r="T202" s="26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6" t="s">
        <v>129</v>
      </c>
      <c r="AU202" s="266" t="s">
        <v>83</v>
      </c>
      <c r="AV202" s="15" t="s">
        <v>81</v>
      </c>
      <c r="AW202" s="15" t="s">
        <v>30</v>
      </c>
      <c r="AX202" s="15" t="s">
        <v>73</v>
      </c>
      <c r="AY202" s="266" t="s">
        <v>121</v>
      </c>
    </row>
    <row r="203" s="13" customFormat="1">
      <c r="A203" s="13"/>
      <c r="B203" s="231"/>
      <c r="C203" s="232"/>
      <c r="D203" s="233" t="s">
        <v>129</v>
      </c>
      <c r="E203" s="234" t="s">
        <v>1</v>
      </c>
      <c r="F203" s="235" t="s">
        <v>246</v>
      </c>
      <c r="G203" s="232"/>
      <c r="H203" s="236">
        <v>994.96500000000003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129</v>
      </c>
      <c r="AU203" s="242" t="s">
        <v>83</v>
      </c>
      <c r="AV203" s="13" t="s">
        <v>83</v>
      </c>
      <c r="AW203" s="13" t="s">
        <v>30</v>
      </c>
      <c r="AX203" s="13" t="s">
        <v>73</v>
      </c>
      <c r="AY203" s="242" t="s">
        <v>121</v>
      </c>
    </row>
    <row r="204" s="14" customFormat="1">
      <c r="A204" s="14"/>
      <c r="B204" s="243"/>
      <c r="C204" s="244"/>
      <c r="D204" s="233" t="s">
        <v>129</v>
      </c>
      <c r="E204" s="245" t="s">
        <v>1</v>
      </c>
      <c r="F204" s="246" t="s">
        <v>163</v>
      </c>
      <c r="G204" s="244"/>
      <c r="H204" s="247">
        <v>12401.264999999999</v>
      </c>
      <c r="I204" s="248"/>
      <c r="J204" s="244"/>
      <c r="K204" s="244"/>
      <c r="L204" s="249"/>
      <c r="M204" s="254"/>
      <c r="N204" s="255"/>
      <c r="O204" s="255"/>
      <c r="P204" s="255"/>
      <c r="Q204" s="255"/>
      <c r="R204" s="255"/>
      <c r="S204" s="255"/>
      <c r="T204" s="256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129</v>
      </c>
      <c r="AU204" s="253" t="s">
        <v>83</v>
      </c>
      <c r="AV204" s="14" t="s">
        <v>127</v>
      </c>
      <c r="AW204" s="14" t="s">
        <v>30</v>
      </c>
      <c r="AX204" s="14" t="s">
        <v>81</v>
      </c>
      <c r="AY204" s="253" t="s">
        <v>121</v>
      </c>
    </row>
    <row r="205" s="2" customFormat="1" ht="16.5" customHeight="1">
      <c r="A205" s="38"/>
      <c r="B205" s="39"/>
      <c r="C205" s="218" t="s">
        <v>7</v>
      </c>
      <c r="D205" s="218" t="s">
        <v>123</v>
      </c>
      <c r="E205" s="219" t="s">
        <v>247</v>
      </c>
      <c r="F205" s="220" t="s">
        <v>248</v>
      </c>
      <c r="G205" s="221" t="s">
        <v>126</v>
      </c>
      <c r="H205" s="222">
        <v>28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38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127</v>
      </c>
      <c r="AT205" s="229" t="s">
        <v>123</v>
      </c>
      <c r="AU205" s="229" t="s">
        <v>83</v>
      </c>
      <c r="AY205" s="17" t="s">
        <v>121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81</v>
      </c>
      <c r="BK205" s="230">
        <f>ROUND(I205*H205,2)</f>
        <v>0</v>
      </c>
      <c r="BL205" s="17" t="s">
        <v>127</v>
      </c>
      <c r="BM205" s="229" t="s">
        <v>249</v>
      </c>
    </row>
    <row r="206" s="13" customFormat="1">
      <c r="A206" s="13"/>
      <c r="B206" s="231"/>
      <c r="C206" s="232"/>
      <c r="D206" s="233" t="s">
        <v>129</v>
      </c>
      <c r="E206" s="234" t="s">
        <v>1</v>
      </c>
      <c r="F206" s="235" t="s">
        <v>250</v>
      </c>
      <c r="G206" s="232"/>
      <c r="H206" s="236">
        <v>28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129</v>
      </c>
      <c r="AU206" s="242" t="s">
        <v>83</v>
      </c>
      <c r="AV206" s="13" t="s">
        <v>83</v>
      </c>
      <c r="AW206" s="13" t="s">
        <v>30</v>
      </c>
      <c r="AX206" s="13" t="s">
        <v>73</v>
      </c>
      <c r="AY206" s="242" t="s">
        <v>121</v>
      </c>
    </row>
    <row r="207" s="14" customFormat="1">
      <c r="A207" s="14"/>
      <c r="B207" s="243"/>
      <c r="C207" s="244"/>
      <c r="D207" s="233" t="s">
        <v>129</v>
      </c>
      <c r="E207" s="245" t="s">
        <v>1</v>
      </c>
      <c r="F207" s="246" t="s">
        <v>131</v>
      </c>
      <c r="G207" s="244"/>
      <c r="H207" s="247">
        <v>28</v>
      </c>
      <c r="I207" s="248"/>
      <c r="J207" s="244"/>
      <c r="K207" s="244"/>
      <c r="L207" s="249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129</v>
      </c>
      <c r="AU207" s="253" t="s">
        <v>83</v>
      </c>
      <c r="AV207" s="14" t="s">
        <v>127</v>
      </c>
      <c r="AW207" s="14" t="s">
        <v>30</v>
      </c>
      <c r="AX207" s="14" t="s">
        <v>81</v>
      </c>
      <c r="AY207" s="253" t="s">
        <v>121</v>
      </c>
    </row>
    <row r="208" s="2" customFormat="1" ht="16.5" customHeight="1">
      <c r="A208" s="38"/>
      <c r="B208" s="39"/>
      <c r="C208" s="218" t="s">
        <v>195</v>
      </c>
      <c r="D208" s="218" t="s">
        <v>123</v>
      </c>
      <c r="E208" s="219" t="s">
        <v>251</v>
      </c>
      <c r="F208" s="220" t="s">
        <v>252</v>
      </c>
      <c r="G208" s="221" t="s">
        <v>126</v>
      </c>
      <c r="H208" s="222">
        <v>50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38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127</v>
      </c>
      <c r="AT208" s="229" t="s">
        <v>123</v>
      </c>
      <c r="AU208" s="229" t="s">
        <v>83</v>
      </c>
      <c r="AY208" s="17" t="s">
        <v>121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81</v>
      </c>
      <c r="BK208" s="230">
        <f>ROUND(I208*H208,2)</f>
        <v>0</v>
      </c>
      <c r="BL208" s="17" t="s">
        <v>127</v>
      </c>
      <c r="BM208" s="229" t="s">
        <v>253</v>
      </c>
    </row>
    <row r="209" s="13" customFormat="1">
      <c r="A209" s="13"/>
      <c r="B209" s="231"/>
      <c r="C209" s="232"/>
      <c r="D209" s="233" t="s">
        <v>129</v>
      </c>
      <c r="E209" s="234" t="s">
        <v>1</v>
      </c>
      <c r="F209" s="235" t="s">
        <v>254</v>
      </c>
      <c r="G209" s="232"/>
      <c r="H209" s="236">
        <v>50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129</v>
      </c>
      <c r="AU209" s="242" t="s">
        <v>83</v>
      </c>
      <c r="AV209" s="13" t="s">
        <v>83</v>
      </c>
      <c r="AW209" s="13" t="s">
        <v>30</v>
      </c>
      <c r="AX209" s="13" t="s">
        <v>73</v>
      </c>
      <c r="AY209" s="242" t="s">
        <v>121</v>
      </c>
    </row>
    <row r="210" s="14" customFormat="1">
      <c r="A210" s="14"/>
      <c r="B210" s="243"/>
      <c r="C210" s="244"/>
      <c r="D210" s="233" t="s">
        <v>129</v>
      </c>
      <c r="E210" s="245" t="s">
        <v>1</v>
      </c>
      <c r="F210" s="246" t="s">
        <v>131</v>
      </c>
      <c r="G210" s="244"/>
      <c r="H210" s="247">
        <v>50</v>
      </c>
      <c r="I210" s="248"/>
      <c r="J210" s="244"/>
      <c r="K210" s="244"/>
      <c r="L210" s="249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129</v>
      </c>
      <c r="AU210" s="253" t="s">
        <v>83</v>
      </c>
      <c r="AV210" s="14" t="s">
        <v>127</v>
      </c>
      <c r="AW210" s="14" t="s">
        <v>30</v>
      </c>
      <c r="AX210" s="14" t="s">
        <v>81</v>
      </c>
      <c r="AY210" s="253" t="s">
        <v>121</v>
      </c>
    </row>
    <row r="211" s="2" customFormat="1" ht="16.5" customHeight="1">
      <c r="A211" s="38"/>
      <c r="B211" s="39"/>
      <c r="C211" s="218" t="s">
        <v>255</v>
      </c>
      <c r="D211" s="218" t="s">
        <v>123</v>
      </c>
      <c r="E211" s="219" t="s">
        <v>256</v>
      </c>
      <c r="F211" s="220" t="s">
        <v>257</v>
      </c>
      <c r="G211" s="221" t="s">
        <v>126</v>
      </c>
      <c r="H211" s="222">
        <v>59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38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127</v>
      </c>
      <c r="AT211" s="229" t="s">
        <v>123</v>
      </c>
      <c r="AU211" s="229" t="s">
        <v>83</v>
      </c>
      <c r="AY211" s="17" t="s">
        <v>121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81</v>
      </c>
      <c r="BK211" s="230">
        <f>ROUND(I211*H211,2)</f>
        <v>0</v>
      </c>
      <c r="BL211" s="17" t="s">
        <v>127</v>
      </c>
      <c r="BM211" s="229" t="s">
        <v>258</v>
      </c>
    </row>
    <row r="212" s="13" customFormat="1">
      <c r="A212" s="13"/>
      <c r="B212" s="231"/>
      <c r="C212" s="232"/>
      <c r="D212" s="233" t="s">
        <v>129</v>
      </c>
      <c r="E212" s="234" t="s">
        <v>1</v>
      </c>
      <c r="F212" s="235" t="s">
        <v>259</v>
      </c>
      <c r="G212" s="232"/>
      <c r="H212" s="236">
        <v>59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129</v>
      </c>
      <c r="AU212" s="242" t="s">
        <v>83</v>
      </c>
      <c r="AV212" s="13" t="s">
        <v>83</v>
      </c>
      <c r="AW212" s="13" t="s">
        <v>30</v>
      </c>
      <c r="AX212" s="13" t="s">
        <v>73</v>
      </c>
      <c r="AY212" s="242" t="s">
        <v>121</v>
      </c>
    </row>
    <row r="213" s="14" customFormat="1">
      <c r="A213" s="14"/>
      <c r="B213" s="243"/>
      <c r="C213" s="244"/>
      <c r="D213" s="233" t="s">
        <v>129</v>
      </c>
      <c r="E213" s="245" t="s">
        <v>1</v>
      </c>
      <c r="F213" s="246" t="s">
        <v>131</v>
      </c>
      <c r="G213" s="244"/>
      <c r="H213" s="247">
        <v>59</v>
      </c>
      <c r="I213" s="248"/>
      <c r="J213" s="244"/>
      <c r="K213" s="244"/>
      <c r="L213" s="249"/>
      <c r="M213" s="254"/>
      <c r="N213" s="255"/>
      <c r="O213" s="255"/>
      <c r="P213" s="255"/>
      <c r="Q213" s="255"/>
      <c r="R213" s="255"/>
      <c r="S213" s="255"/>
      <c r="T213" s="256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129</v>
      </c>
      <c r="AU213" s="253" t="s">
        <v>83</v>
      </c>
      <c r="AV213" s="14" t="s">
        <v>127</v>
      </c>
      <c r="AW213" s="14" t="s">
        <v>30</v>
      </c>
      <c r="AX213" s="14" t="s">
        <v>81</v>
      </c>
      <c r="AY213" s="253" t="s">
        <v>121</v>
      </c>
    </row>
    <row r="214" s="2" customFormat="1" ht="16.5" customHeight="1">
      <c r="A214" s="38"/>
      <c r="B214" s="39"/>
      <c r="C214" s="218" t="s">
        <v>199</v>
      </c>
      <c r="D214" s="218" t="s">
        <v>123</v>
      </c>
      <c r="E214" s="219" t="s">
        <v>260</v>
      </c>
      <c r="F214" s="220" t="s">
        <v>261</v>
      </c>
      <c r="G214" s="221" t="s">
        <v>126</v>
      </c>
      <c r="H214" s="222">
        <v>107</v>
      </c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38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127</v>
      </c>
      <c r="AT214" s="229" t="s">
        <v>123</v>
      </c>
      <c r="AU214" s="229" t="s">
        <v>83</v>
      </c>
      <c r="AY214" s="17" t="s">
        <v>121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81</v>
      </c>
      <c r="BK214" s="230">
        <f>ROUND(I214*H214,2)</f>
        <v>0</v>
      </c>
      <c r="BL214" s="17" t="s">
        <v>127</v>
      </c>
      <c r="BM214" s="229" t="s">
        <v>262</v>
      </c>
    </row>
    <row r="215" s="13" customFormat="1">
      <c r="A215" s="13"/>
      <c r="B215" s="231"/>
      <c r="C215" s="232"/>
      <c r="D215" s="233" t="s">
        <v>129</v>
      </c>
      <c r="E215" s="234" t="s">
        <v>1</v>
      </c>
      <c r="F215" s="235" t="s">
        <v>263</v>
      </c>
      <c r="G215" s="232"/>
      <c r="H215" s="236">
        <v>124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129</v>
      </c>
      <c r="AU215" s="242" t="s">
        <v>83</v>
      </c>
      <c r="AV215" s="13" t="s">
        <v>83</v>
      </c>
      <c r="AW215" s="13" t="s">
        <v>30</v>
      </c>
      <c r="AX215" s="13" t="s">
        <v>73</v>
      </c>
      <c r="AY215" s="242" t="s">
        <v>121</v>
      </c>
    </row>
    <row r="216" s="13" customFormat="1">
      <c r="A216" s="13"/>
      <c r="B216" s="231"/>
      <c r="C216" s="232"/>
      <c r="D216" s="233" t="s">
        <v>129</v>
      </c>
      <c r="E216" s="234" t="s">
        <v>1</v>
      </c>
      <c r="F216" s="235" t="s">
        <v>264</v>
      </c>
      <c r="G216" s="232"/>
      <c r="H216" s="236">
        <v>-17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129</v>
      </c>
      <c r="AU216" s="242" t="s">
        <v>83</v>
      </c>
      <c r="AV216" s="13" t="s">
        <v>83</v>
      </c>
      <c r="AW216" s="13" t="s">
        <v>30</v>
      </c>
      <c r="AX216" s="13" t="s">
        <v>73</v>
      </c>
      <c r="AY216" s="242" t="s">
        <v>121</v>
      </c>
    </row>
    <row r="217" s="14" customFormat="1">
      <c r="A217" s="14"/>
      <c r="B217" s="243"/>
      <c r="C217" s="244"/>
      <c r="D217" s="233" t="s">
        <v>129</v>
      </c>
      <c r="E217" s="245" t="s">
        <v>1</v>
      </c>
      <c r="F217" s="246" t="s">
        <v>163</v>
      </c>
      <c r="G217" s="244"/>
      <c r="H217" s="247">
        <v>107</v>
      </c>
      <c r="I217" s="248"/>
      <c r="J217" s="244"/>
      <c r="K217" s="244"/>
      <c r="L217" s="249"/>
      <c r="M217" s="254"/>
      <c r="N217" s="255"/>
      <c r="O217" s="255"/>
      <c r="P217" s="255"/>
      <c r="Q217" s="255"/>
      <c r="R217" s="255"/>
      <c r="S217" s="255"/>
      <c r="T217" s="256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129</v>
      </c>
      <c r="AU217" s="253" t="s">
        <v>83</v>
      </c>
      <c r="AV217" s="14" t="s">
        <v>127</v>
      </c>
      <c r="AW217" s="14" t="s">
        <v>30</v>
      </c>
      <c r="AX217" s="14" t="s">
        <v>81</v>
      </c>
      <c r="AY217" s="253" t="s">
        <v>121</v>
      </c>
    </row>
    <row r="218" s="2" customFormat="1" ht="16.5" customHeight="1">
      <c r="A218" s="38"/>
      <c r="B218" s="39"/>
      <c r="C218" s="218" t="s">
        <v>265</v>
      </c>
      <c r="D218" s="218" t="s">
        <v>123</v>
      </c>
      <c r="E218" s="219" t="s">
        <v>266</v>
      </c>
      <c r="F218" s="220" t="s">
        <v>267</v>
      </c>
      <c r="G218" s="221" t="s">
        <v>126</v>
      </c>
      <c r="H218" s="222">
        <v>28</v>
      </c>
      <c r="I218" s="223"/>
      <c r="J218" s="224">
        <f>ROUND(I218*H218,2)</f>
        <v>0</v>
      </c>
      <c r="K218" s="220" t="s">
        <v>1</v>
      </c>
      <c r="L218" s="44"/>
      <c r="M218" s="225" t="s">
        <v>1</v>
      </c>
      <c r="N218" s="226" t="s">
        <v>38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127</v>
      </c>
      <c r="AT218" s="229" t="s">
        <v>123</v>
      </c>
      <c r="AU218" s="229" t="s">
        <v>83</v>
      </c>
      <c r="AY218" s="17" t="s">
        <v>121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81</v>
      </c>
      <c r="BK218" s="230">
        <f>ROUND(I218*H218,2)</f>
        <v>0</v>
      </c>
      <c r="BL218" s="17" t="s">
        <v>127</v>
      </c>
      <c r="BM218" s="229" t="s">
        <v>268</v>
      </c>
    </row>
    <row r="219" s="13" customFormat="1">
      <c r="A219" s="13"/>
      <c r="B219" s="231"/>
      <c r="C219" s="232"/>
      <c r="D219" s="233" t="s">
        <v>129</v>
      </c>
      <c r="E219" s="234" t="s">
        <v>1</v>
      </c>
      <c r="F219" s="235" t="s">
        <v>269</v>
      </c>
      <c r="G219" s="232"/>
      <c r="H219" s="236">
        <v>28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129</v>
      </c>
      <c r="AU219" s="242" t="s">
        <v>83</v>
      </c>
      <c r="AV219" s="13" t="s">
        <v>83</v>
      </c>
      <c r="AW219" s="13" t="s">
        <v>30</v>
      </c>
      <c r="AX219" s="13" t="s">
        <v>73</v>
      </c>
      <c r="AY219" s="242" t="s">
        <v>121</v>
      </c>
    </row>
    <row r="220" s="14" customFormat="1">
      <c r="A220" s="14"/>
      <c r="B220" s="243"/>
      <c r="C220" s="244"/>
      <c r="D220" s="233" t="s">
        <v>129</v>
      </c>
      <c r="E220" s="245" t="s">
        <v>1</v>
      </c>
      <c r="F220" s="246" t="s">
        <v>131</v>
      </c>
      <c r="G220" s="244"/>
      <c r="H220" s="247">
        <v>28</v>
      </c>
      <c r="I220" s="248"/>
      <c r="J220" s="244"/>
      <c r="K220" s="244"/>
      <c r="L220" s="249"/>
      <c r="M220" s="254"/>
      <c r="N220" s="255"/>
      <c r="O220" s="255"/>
      <c r="P220" s="255"/>
      <c r="Q220" s="255"/>
      <c r="R220" s="255"/>
      <c r="S220" s="255"/>
      <c r="T220" s="256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129</v>
      </c>
      <c r="AU220" s="253" t="s">
        <v>83</v>
      </c>
      <c r="AV220" s="14" t="s">
        <v>127</v>
      </c>
      <c r="AW220" s="14" t="s">
        <v>30</v>
      </c>
      <c r="AX220" s="14" t="s">
        <v>81</v>
      </c>
      <c r="AY220" s="253" t="s">
        <v>121</v>
      </c>
    </row>
    <row r="221" s="2" customFormat="1" ht="16.5" customHeight="1">
      <c r="A221" s="38"/>
      <c r="B221" s="39"/>
      <c r="C221" s="218" t="s">
        <v>204</v>
      </c>
      <c r="D221" s="218" t="s">
        <v>123</v>
      </c>
      <c r="E221" s="219" t="s">
        <v>270</v>
      </c>
      <c r="F221" s="220" t="s">
        <v>271</v>
      </c>
      <c r="G221" s="221" t="s">
        <v>126</v>
      </c>
      <c r="H221" s="222">
        <v>50</v>
      </c>
      <c r="I221" s="223"/>
      <c r="J221" s="224">
        <f>ROUND(I221*H221,2)</f>
        <v>0</v>
      </c>
      <c r="K221" s="220" t="s">
        <v>1</v>
      </c>
      <c r="L221" s="44"/>
      <c r="M221" s="225" t="s">
        <v>1</v>
      </c>
      <c r="N221" s="226" t="s">
        <v>38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127</v>
      </c>
      <c r="AT221" s="229" t="s">
        <v>123</v>
      </c>
      <c r="AU221" s="229" t="s">
        <v>83</v>
      </c>
      <c r="AY221" s="17" t="s">
        <v>121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81</v>
      </c>
      <c r="BK221" s="230">
        <f>ROUND(I221*H221,2)</f>
        <v>0</v>
      </c>
      <c r="BL221" s="17" t="s">
        <v>127</v>
      </c>
      <c r="BM221" s="229" t="s">
        <v>272</v>
      </c>
    </row>
    <row r="222" s="13" customFormat="1">
      <c r="A222" s="13"/>
      <c r="B222" s="231"/>
      <c r="C222" s="232"/>
      <c r="D222" s="233" t="s">
        <v>129</v>
      </c>
      <c r="E222" s="234" t="s">
        <v>1</v>
      </c>
      <c r="F222" s="235" t="s">
        <v>273</v>
      </c>
      <c r="G222" s="232"/>
      <c r="H222" s="236">
        <v>50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129</v>
      </c>
      <c r="AU222" s="242" t="s">
        <v>83</v>
      </c>
      <c r="AV222" s="13" t="s">
        <v>83</v>
      </c>
      <c r="AW222" s="13" t="s">
        <v>30</v>
      </c>
      <c r="AX222" s="13" t="s">
        <v>73</v>
      </c>
      <c r="AY222" s="242" t="s">
        <v>121</v>
      </c>
    </row>
    <row r="223" s="14" customFormat="1">
      <c r="A223" s="14"/>
      <c r="B223" s="243"/>
      <c r="C223" s="244"/>
      <c r="D223" s="233" t="s">
        <v>129</v>
      </c>
      <c r="E223" s="245" t="s">
        <v>1</v>
      </c>
      <c r="F223" s="246" t="s">
        <v>131</v>
      </c>
      <c r="G223" s="244"/>
      <c r="H223" s="247">
        <v>50</v>
      </c>
      <c r="I223" s="248"/>
      <c r="J223" s="244"/>
      <c r="K223" s="244"/>
      <c r="L223" s="249"/>
      <c r="M223" s="254"/>
      <c r="N223" s="255"/>
      <c r="O223" s="255"/>
      <c r="P223" s="255"/>
      <c r="Q223" s="255"/>
      <c r="R223" s="255"/>
      <c r="S223" s="255"/>
      <c r="T223" s="256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129</v>
      </c>
      <c r="AU223" s="253" t="s">
        <v>83</v>
      </c>
      <c r="AV223" s="14" t="s">
        <v>127</v>
      </c>
      <c r="AW223" s="14" t="s">
        <v>30</v>
      </c>
      <c r="AX223" s="14" t="s">
        <v>81</v>
      </c>
      <c r="AY223" s="253" t="s">
        <v>121</v>
      </c>
    </row>
    <row r="224" s="2" customFormat="1" ht="16.5" customHeight="1">
      <c r="A224" s="38"/>
      <c r="B224" s="39"/>
      <c r="C224" s="218" t="s">
        <v>274</v>
      </c>
      <c r="D224" s="218" t="s">
        <v>123</v>
      </c>
      <c r="E224" s="219" t="s">
        <v>275</v>
      </c>
      <c r="F224" s="220" t="s">
        <v>276</v>
      </c>
      <c r="G224" s="221" t="s">
        <v>126</v>
      </c>
      <c r="H224" s="222">
        <v>59</v>
      </c>
      <c r="I224" s="223"/>
      <c r="J224" s="224">
        <f>ROUND(I224*H224,2)</f>
        <v>0</v>
      </c>
      <c r="K224" s="220" t="s">
        <v>1</v>
      </c>
      <c r="L224" s="44"/>
      <c r="M224" s="225" t="s">
        <v>1</v>
      </c>
      <c r="N224" s="226" t="s">
        <v>38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127</v>
      </c>
      <c r="AT224" s="229" t="s">
        <v>123</v>
      </c>
      <c r="AU224" s="229" t="s">
        <v>83</v>
      </c>
      <c r="AY224" s="17" t="s">
        <v>121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81</v>
      </c>
      <c r="BK224" s="230">
        <f>ROUND(I224*H224,2)</f>
        <v>0</v>
      </c>
      <c r="BL224" s="17" t="s">
        <v>127</v>
      </c>
      <c r="BM224" s="229" t="s">
        <v>277</v>
      </c>
    </row>
    <row r="225" s="13" customFormat="1">
      <c r="A225" s="13"/>
      <c r="B225" s="231"/>
      <c r="C225" s="232"/>
      <c r="D225" s="233" t="s">
        <v>129</v>
      </c>
      <c r="E225" s="234" t="s">
        <v>1</v>
      </c>
      <c r="F225" s="235" t="s">
        <v>278</v>
      </c>
      <c r="G225" s="232"/>
      <c r="H225" s="236">
        <v>59</v>
      </c>
      <c r="I225" s="237"/>
      <c r="J225" s="232"/>
      <c r="K225" s="232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129</v>
      </c>
      <c r="AU225" s="242" t="s">
        <v>83</v>
      </c>
      <c r="AV225" s="13" t="s">
        <v>83</v>
      </c>
      <c r="AW225" s="13" t="s">
        <v>30</v>
      </c>
      <c r="AX225" s="13" t="s">
        <v>73</v>
      </c>
      <c r="AY225" s="242" t="s">
        <v>121</v>
      </c>
    </row>
    <row r="226" s="14" customFormat="1">
      <c r="A226" s="14"/>
      <c r="B226" s="243"/>
      <c r="C226" s="244"/>
      <c r="D226" s="233" t="s">
        <v>129</v>
      </c>
      <c r="E226" s="245" t="s">
        <v>1</v>
      </c>
      <c r="F226" s="246" t="s">
        <v>131</v>
      </c>
      <c r="G226" s="244"/>
      <c r="H226" s="247">
        <v>59</v>
      </c>
      <c r="I226" s="248"/>
      <c r="J226" s="244"/>
      <c r="K226" s="244"/>
      <c r="L226" s="249"/>
      <c r="M226" s="254"/>
      <c r="N226" s="255"/>
      <c r="O226" s="255"/>
      <c r="P226" s="255"/>
      <c r="Q226" s="255"/>
      <c r="R226" s="255"/>
      <c r="S226" s="255"/>
      <c r="T226" s="256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129</v>
      </c>
      <c r="AU226" s="253" t="s">
        <v>83</v>
      </c>
      <c r="AV226" s="14" t="s">
        <v>127</v>
      </c>
      <c r="AW226" s="14" t="s">
        <v>30</v>
      </c>
      <c r="AX226" s="14" t="s">
        <v>81</v>
      </c>
      <c r="AY226" s="253" t="s">
        <v>121</v>
      </c>
    </row>
    <row r="227" s="2" customFormat="1" ht="16.5" customHeight="1">
      <c r="A227" s="38"/>
      <c r="B227" s="39"/>
      <c r="C227" s="218" t="s">
        <v>212</v>
      </c>
      <c r="D227" s="218" t="s">
        <v>123</v>
      </c>
      <c r="E227" s="219" t="s">
        <v>279</v>
      </c>
      <c r="F227" s="220" t="s">
        <v>280</v>
      </c>
      <c r="G227" s="221" t="s">
        <v>126</v>
      </c>
      <c r="H227" s="222">
        <v>107</v>
      </c>
      <c r="I227" s="223"/>
      <c r="J227" s="224">
        <f>ROUND(I227*H227,2)</f>
        <v>0</v>
      </c>
      <c r="K227" s="220" t="s">
        <v>1</v>
      </c>
      <c r="L227" s="44"/>
      <c r="M227" s="225" t="s">
        <v>1</v>
      </c>
      <c r="N227" s="226" t="s">
        <v>38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127</v>
      </c>
      <c r="AT227" s="229" t="s">
        <v>123</v>
      </c>
      <c r="AU227" s="229" t="s">
        <v>83</v>
      </c>
      <c r="AY227" s="17" t="s">
        <v>121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81</v>
      </c>
      <c r="BK227" s="230">
        <f>ROUND(I227*H227,2)</f>
        <v>0</v>
      </c>
      <c r="BL227" s="17" t="s">
        <v>127</v>
      </c>
      <c r="BM227" s="229" t="s">
        <v>281</v>
      </c>
    </row>
    <row r="228" s="13" customFormat="1">
      <c r="A228" s="13"/>
      <c r="B228" s="231"/>
      <c r="C228" s="232"/>
      <c r="D228" s="233" t="s">
        <v>129</v>
      </c>
      <c r="E228" s="234" t="s">
        <v>1</v>
      </c>
      <c r="F228" s="235" t="s">
        <v>282</v>
      </c>
      <c r="G228" s="232"/>
      <c r="H228" s="236">
        <v>107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129</v>
      </c>
      <c r="AU228" s="242" t="s">
        <v>83</v>
      </c>
      <c r="AV228" s="13" t="s">
        <v>83</v>
      </c>
      <c r="AW228" s="13" t="s">
        <v>30</v>
      </c>
      <c r="AX228" s="13" t="s">
        <v>73</v>
      </c>
      <c r="AY228" s="242" t="s">
        <v>121</v>
      </c>
    </row>
    <row r="229" s="14" customFormat="1">
      <c r="A229" s="14"/>
      <c r="B229" s="243"/>
      <c r="C229" s="244"/>
      <c r="D229" s="233" t="s">
        <v>129</v>
      </c>
      <c r="E229" s="245" t="s">
        <v>1</v>
      </c>
      <c r="F229" s="246" t="s">
        <v>131</v>
      </c>
      <c r="G229" s="244"/>
      <c r="H229" s="247">
        <v>107</v>
      </c>
      <c r="I229" s="248"/>
      <c r="J229" s="244"/>
      <c r="K229" s="244"/>
      <c r="L229" s="249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129</v>
      </c>
      <c r="AU229" s="253" t="s">
        <v>83</v>
      </c>
      <c r="AV229" s="14" t="s">
        <v>127</v>
      </c>
      <c r="AW229" s="14" t="s">
        <v>30</v>
      </c>
      <c r="AX229" s="14" t="s">
        <v>81</v>
      </c>
      <c r="AY229" s="253" t="s">
        <v>121</v>
      </c>
    </row>
    <row r="230" s="2" customFormat="1" ht="16.5" customHeight="1">
      <c r="A230" s="38"/>
      <c r="B230" s="39"/>
      <c r="C230" s="218" t="s">
        <v>283</v>
      </c>
      <c r="D230" s="218" t="s">
        <v>123</v>
      </c>
      <c r="E230" s="219" t="s">
        <v>284</v>
      </c>
      <c r="F230" s="220" t="s">
        <v>285</v>
      </c>
      <c r="G230" s="221" t="s">
        <v>172</v>
      </c>
      <c r="H230" s="222">
        <v>1629.48</v>
      </c>
      <c r="I230" s="223"/>
      <c r="J230" s="224">
        <f>ROUND(I230*H230,2)</f>
        <v>0</v>
      </c>
      <c r="K230" s="220" t="s">
        <v>1</v>
      </c>
      <c r="L230" s="44"/>
      <c r="M230" s="225" t="s">
        <v>1</v>
      </c>
      <c r="N230" s="226" t="s">
        <v>38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127</v>
      </c>
      <c r="AT230" s="229" t="s">
        <v>123</v>
      </c>
      <c r="AU230" s="229" t="s">
        <v>83</v>
      </c>
      <c r="AY230" s="17" t="s">
        <v>121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81</v>
      </c>
      <c r="BK230" s="230">
        <f>ROUND(I230*H230,2)</f>
        <v>0</v>
      </c>
      <c r="BL230" s="17" t="s">
        <v>127</v>
      </c>
      <c r="BM230" s="229" t="s">
        <v>286</v>
      </c>
    </row>
    <row r="231" s="15" customFormat="1">
      <c r="A231" s="15"/>
      <c r="B231" s="257"/>
      <c r="C231" s="258"/>
      <c r="D231" s="233" t="s">
        <v>129</v>
      </c>
      <c r="E231" s="259" t="s">
        <v>1</v>
      </c>
      <c r="F231" s="260" t="s">
        <v>287</v>
      </c>
      <c r="G231" s="258"/>
      <c r="H231" s="259" t="s">
        <v>1</v>
      </c>
      <c r="I231" s="261"/>
      <c r="J231" s="258"/>
      <c r="K231" s="258"/>
      <c r="L231" s="262"/>
      <c r="M231" s="263"/>
      <c r="N231" s="264"/>
      <c r="O231" s="264"/>
      <c r="P231" s="264"/>
      <c r="Q231" s="264"/>
      <c r="R231" s="264"/>
      <c r="S231" s="264"/>
      <c r="T231" s="26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6" t="s">
        <v>129</v>
      </c>
      <c r="AU231" s="266" t="s">
        <v>83</v>
      </c>
      <c r="AV231" s="15" t="s">
        <v>81</v>
      </c>
      <c r="AW231" s="15" t="s">
        <v>30</v>
      </c>
      <c r="AX231" s="15" t="s">
        <v>73</v>
      </c>
      <c r="AY231" s="266" t="s">
        <v>121</v>
      </c>
    </row>
    <row r="232" s="15" customFormat="1">
      <c r="A232" s="15"/>
      <c r="B232" s="257"/>
      <c r="C232" s="258"/>
      <c r="D232" s="233" t="s">
        <v>129</v>
      </c>
      <c r="E232" s="259" t="s">
        <v>1</v>
      </c>
      <c r="F232" s="260" t="s">
        <v>288</v>
      </c>
      <c r="G232" s="258"/>
      <c r="H232" s="259" t="s">
        <v>1</v>
      </c>
      <c r="I232" s="261"/>
      <c r="J232" s="258"/>
      <c r="K232" s="258"/>
      <c r="L232" s="262"/>
      <c r="M232" s="263"/>
      <c r="N232" s="264"/>
      <c r="O232" s="264"/>
      <c r="P232" s="264"/>
      <c r="Q232" s="264"/>
      <c r="R232" s="264"/>
      <c r="S232" s="264"/>
      <c r="T232" s="26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6" t="s">
        <v>129</v>
      </c>
      <c r="AU232" s="266" t="s">
        <v>83</v>
      </c>
      <c r="AV232" s="15" t="s">
        <v>81</v>
      </c>
      <c r="AW232" s="15" t="s">
        <v>30</v>
      </c>
      <c r="AX232" s="15" t="s">
        <v>73</v>
      </c>
      <c r="AY232" s="266" t="s">
        <v>121</v>
      </c>
    </row>
    <row r="233" s="13" customFormat="1">
      <c r="A233" s="13"/>
      <c r="B233" s="231"/>
      <c r="C233" s="232"/>
      <c r="D233" s="233" t="s">
        <v>129</v>
      </c>
      <c r="E233" s="234" t="s">
        <v>1</v>
      </c>
      <c r="F233" s="235" t="s">
        <v>289</v>
      </c>
      <c r="G233" s="232"/>
      <c r="H233" s="236">
        <v>1629.48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129</v>
      </c>
      <c r="AU233" s="242" t="s">
        <v>83</v>
      </c>
      <c r="AV233" s="13" t="s">
        <v>83</v>
      </c>
      <c r="AW233" s="13" t="s">
        <v>30</v>
      </c>
      <c r="AX233" s="13" t="s">
        <v>73</v>
      </c>
      <c r="AY233" s="242" t="s">
        <v>121</v>
      </c>
    </row>
    <row r="234" s="14" customFormat="1">
      <c r="A234" s="14"/>
      <c r="B234" s="243"/>
      <c r="C234" s="244"/>
      <c r="D234" s="233" t="s">
        <v>129</v>
      </c>
      <c r="E234" s="245" t="s">
        <v>1</v>
      </c>
      <c r="F234" s="246" t="s">
        <v>131</v>
      </c>
      <c r="G234" s="244"/>
      <c r="H234" s="247">
        <v>1629.48</v>
      </c>
      <c r="I234" s="248"/>
      <c r="J234" s="244"/>
      <c r="K234" s="244"/>
      <c r="L234" s="249"/>
      <c r="M234" s="254"/>
      <c r="N234" s="255"/>
      <c r="O234" s="255"/>
      <c r="P234" s="255"/>
      <c r="Q234" s="255"/>
      <c r="R234" s="255"/>
      <c r="S234" s="255"/>
      <c r="T234" s="256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129</v>
      </c>
      <c r="AU234" s="253" t="s">
        <v>83</v>
      </c>
      <c r="AV234" s="14" t="s">
        <v>127</v>
      </c>
      <c r="AW234" s="14" t="s">
        <v>30</v>
      </c>
      <c r="AX234" s="14" t="s">
        <v>81</v>
      </c>
      <c r="AY234" s="253" t="s">
        <v>121</v>
      </c>
    </row>
    <row r="235" s="2" customFormat="1" ht="16.5" customHeight="1">
      <c r="A235" s="38"/>
      <c r="B235" s="39"/>
      <c r="C235" s="218" t="s">
        <v>217</v>
      </c>
      <c r="D235" s="218" t="s">
        <v>123</v>
      </c>
      <c r="E235" s="219" t="s">
        <v>290</v>
      </c>
      <c r="F235" s="220" t="s">
        <v>291</v>
      </c>
      <c r="G235" s="221" t="s">
        <v>172</v>
      </c>
      <c r="H235" s="222">
        <v>7831.3249999999998</v>
      </c>
      <c r="I235" s="223"/>
      <c r="J235" s="224">
        <f>ROUND(I235*H235,2)</f>
        <v>0</v>
      </c>
      <c r="K235" s="220" t="s">
        <v>1</v>
      </c>
      <c r="L235" s="44"/>
      <c r="M235" s="225" t="s">
        <v>1</v>
      </c>
      <c r="N235" s="226" t="s">
        <v>38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127</v>
      </c>
      <c r="AT235" s="229" t="s">
        <v>123</v>
      </c>
      <c r="AU235" s="229" t="s">
        <v>83</v>
      </c>
      <c r="AY235" s="17" t="s">
        <v>121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81</v>
      </c>
      <c r="BK235" s="230">
        <f>ROUND(I235*H235,2)</f>
        <v>0</v>
      </c>
      <c r="BL235" s="17" t="s">
        <v>127</v>
      </c>
      <c r="BM235" s="229" t="s">
        <v>292</v>
      </c>
    </row>
    <row r="236" s="13" customFormat="1">
      <c r="A236" s="13"/>
      <c r="B236" s="231"/>
      <c r="C236" s="232"/>
      <c r="D236" s="233" t="s">
        <v>129</v>
      </c>
      <c r="E236" s="234" t="s">
        <v>1</v>
      </c>
      <c r="F236" s="235" t="s">
        <v>293</v>
      </c>
      <c r="G236" s="232"/>
      <c r="H236" s="236">
        <v>2266.4200000000001</v>
      </c>
      <c r="I236" s="237"/>
      <c r="J236" s="232"/>
      <c r="K236" s="232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129</v>
      </c>
      <c r="AU236" s="242" t="s">
        <v>83</v>
      </c>
      <c r="AV236" s="13" t="s">
        <v>83</v>
      </c>
      <c r="AW236" s="13" t="s">
        <v>30</v>
      </c>
      <c r="AX236" s="13" t="s">
        <v>73</v>
      </c>
      <c r="AY236" s="242" t="s">
        <v>121</v>
      </c>
    </row>
    <row r="237" s="15" customFormat="1">
      <c r="A237" s="15"/>
      <c r="B237" s="257"/>
      <c r="C237" s="258"/>
      <c r="D237" s="233" t="s">
        <v>129</v>
      </c>
      <c r="E237" s="259" t="s">
        <v>1</v>
      </c>
      <c r="F237" s="260" t="s">
        <v>294</v>
      </c>
      <c r="G237" s="258"/>
      <c r="H237" s="259" t="s">
        <v>1</v>
      </c>
      <c r="I237" s="261"/>
      <c r="J237" s="258"/>
      <c r="K237" s="258"/>
      <c r="L237" s="262"/>
      <c r="M237" s="263"/>
      <c r="N237" s="264"/>
      <c r="O237" s="264"/>
      <c r="P237" s="264"/>
      <c r="Q237" s="264"/>
      <c r="R237" s="264"/>
      <c r="S237" s="264"/>
      <c r="T237" s="26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6" t="s">
        <v>129</v>
      </c>
      <c r="AU237" s="266" t="s">
        <v>83</v>
      </c>
      <c r="AV237" s="15" t="s">
        <v>81</v>
      </c>
      <c r="AW237" s="15" t="s">
        <v>30</v>
      </c>
      <c r="AX237" s="15" t="s">
        <v>73</v>
      </c>
      <c r="AY237" s="266" t="s">
        <v>121</v>
      </c>
    </row>
    <row r="238" s="13" customFormat="1">
      <c r="A238" s="13"/>
      <c r="B238" s="231"/>
      <c r="C238" s="232"/>
      <c r="D238" s="233" t="s">
        <v>129</v>
      </c>
      <c r="E238" s="234" t="s">
        <v>1</v>
      </c>
      <c r="F238" s="235" t="s">
        <v>295</v>
      </c>
      <c r="G238" s="232"/>
      <c r="H238" s="236">
        <v>4569.9399999999996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129</v>
      </c>
      <c r="AU238" s="242" t="s">
        <v>83</v>
      </c>
      <c r="AV238" s="13" t="s">
        <v>83</v>
      </c>
      <c r="AW238" s="13" t="s">
        <v>30</v>
      </c>
      <c r="AX238" s="13" t="s">
        <v>73</v>
      </c>
      <c r="AY238" s="242" t="s">
        <v>121</v>
      </c>
    </row>
    <row r="239" s="15" customFormat="1">
      <c r="A239" s="15"/>
      <c r="B239" s="257"/>
      <c r="C239" s="258"/>
      <c r="D239" s="233" t="s">
        <v>129</v>
      </c>
      <c r="E239" s="259" t="s">
        <v>1</v>
      </c>
      <c r="F239" s="260" t="s">
        <v>245</v>
      </c>
      <c r="G239" s="258"/>
      <c r="H239" s="259" t="s">
        <v>1</v>
      </c>
      <c r="I239" s="261"/>
      <c r="J239" s="258"/>
      <c r="K239" s="258"/>
      <c r="L239" s="262"/>
      <c r="M239" s="263"/>
      <c r="N239" s="264"/>
      <c r="O239" s="264"/>
      <c r="P239" s="264"/>
      <c r="Q239" s="264"/>
      <c r="R239" s="264"/>
      <c r="S239" s="264"/>
      <c r="T239" s="26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6" t="s">
        <v>129</v>
      </c>
      <c r="AU239" s="266" t="s">
        <v>83</v>
      </c>
      <c r="AV239" s="15" t="s">
        <v>81</v>
      </c>
      <c r="AW239" s="15" t="s">
        <v>30</v>
      </c>
      <c r="AX239" s="15" t="s">
        <v>73</v>
      </c>
      <c r="AY239" s="266" t="s">
        <v>121</v>
      </c>
    </row>
    <row r="240" s="13" customFormat="1">
      <c r="A240" s="13"/>
      <c r="B240" s="231"/>
      <c r="C240" s="232"/>
      <c r="D240" s="233" t="s">
        <v>129</v>
      </c>
      <c r="E240" s="234" t="s">
        <v>1</v>
      </c>
      <c r="F240" s="235" t="s">
        <v>296</v>
      </c>
      <c r="G240" s="232"/>
      <c r="H240" s="236">
        <v>994.96500000000003</v>
      </c>
      <c r="I240" s="237"/>
      <c r="J240" s="232"/>
      <c r="K240" s="232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129</v>
      </c>
      <c r="AU240" s="242" t="s">
        <v>83</v>
      </c>
      <c r="AV240" s="13" t="s">
        <v>83</v>
      </c>
      <c r="AW240" s="13" t="s">
        <v>30</v>
      </c>
      <c r="AX240" s="13" t="s">
        <v>73</v>
      </c>
      <c r="AY240" s="242" t="s">
        <v>121</v>
      </c>
    </row>
    <row r="241" s="14" customFormat="1">
      <c r="A241" s="14"/>
      <c r="B241" s="243"/>
      <c r="C241" s="244"/>
      <c r="D241" s="233" t="s">
        <v>129</v>
      </c>
      <c r="E241" s="245" t="s">
        <v>1</v>
      </c>
      <c r="F241" s="246" t="s">
        <v>163</v>
      </c>
      <c r="G241" s="244"/>
      <c r="H241" s="247">
        <v>7831.3249999999998</v>
      </c>
      <c r="I241" s="248"/>
      <c r="J241" s="244"/>
      <c r="K241" s="244"/>
      <c r="L241" s="249"/>
      <c r="M241" s="254"/>
      <c r="N241" s="255"/>
      <c r="O241" s="255"/>
      <c r="P241" s="255"/>
      <c r="Q241" s="255"/>
      <c r="R241" s="255"/>
      <c r="S241" s="255"/>
      <c r="T241" s="256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129</v>
      </c>
      <c r="AU241" s="253" t="s">
        <v>83</v>
      </c>
      <c r="AV241" s="14" t="s">
        <v>127</v>
      </c>
      <c r="AW241" s="14" t="s">
        <v>30</v>
      </c>
      <c r="AX241" s="14" t="s">
        <v>81</v>
      </c>
      <c r="AY241" s="253" t="s">
        <v>121</v>
      </c>
    </row>
    <row r="242" s="2" customFormat="1" ht="16.5" customHeight="1">
      <c r="A242" s="38"/>
      <c r="B242" s="39"/>
      <c r="C242" s="218" t="s">
        <v>297</v>
      </c>
      <c r="D242" s="218" t="s">
        <v>123</v>
      </c>
      <c r="E242" s="219" t="s">
        <v>298</v>
      </c>
      <c r="F242" s="220" t="s">
        <v>299</v>
      </c>
      <c r="G242" s="221" t="s">
        <v>172</v>
      </c>
      <c r="H242" s="222">
        <v>3374.4050000000002</v>
      </c>
      <c r="I242" s="223"/>
      <c r="J242" s="224">
        <f>ROUND(I242*H242,2)</f>
        <v>0</v>
      </c>
      <c r="K242" s="220" t="s">
        <v>1</v>
      </c>
      <c r="L242" s="44"/>
      <c r="M242" s="225" t="s">
        <v>1</v>
      </c>
      <c r="N242" s="226" t="s">
        <v>38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127</v>
      </c>
      <c r="AT242" s="229" t="s">
        <v>123</v>
      </c>
      <c r="AU242" s="229" t="s">
        <v>83</v>
      </c>
      <c r="AY242" s="17" t="s">
        <v>121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81</v>
      </c>
      <c r="BK242" s="230">
        <f>ROUND(I242*H242,2)</f>
        <v>0</v>
      </c>
      <c r="BL242" s="17" t="s">
        <v>127</v>
      </c>
      <c r="BM242" s="229" t="s">
        <v>300</v>
      </c>
    </row>
    <row r="243" s="15" customFormat="1">
      <c r="A243" s="15"/>
      <c r="B243" s="257"/>
      <c r="C243" s="258"/>
      <c r="D243" s="233" t="s">
        <v>129</v>
      </c>
      <c r="E243" s="259" t="s">
        <v>1</v>
      </c>
      <c r="F243" s="260" t="s">
        <v>301</v>
      </c>
      <c r="G243" s="258"/>
      <c r="H243" s="259" t="s">
        <v>1</v>
      </c>
      <c r="I243" s="261"/>
      <c r="J243" s="258"/>
      <c r="K243" s="258"/>
      <c r="L243" s="262"/>
      <c r="M243" s="263"/>
      <c r="N243" s="264"/>
      <c r="O243" s="264"/>
      <c r="P243" s="264"/>
      <c r="Q243" s="264"/>
      <c r="R243" s="264"/>
      <c r="S243" s="264"/>
      <c r="T243" s="26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6" t="s">
        <v>129</v>
      </c>
      <c r="AU243" s="266" t="s">
        <v>83</v>
      </c>
      <c r="AV243" s="15" t="s">
        <v>81</v>
      </c>
      <c r="AW243" s="15" t="s">
        <v>30</v>
      </c>
      <c r="AX243" s="15" t="s">
        <v>73</v>
      </c>
      <c r="AY243" s="266" t="s">
        <v>121</v>
      </c>
    </row>
    <row r="244" s="13" customFormat="1">
      <c r="A244" s="13"/>
      <c r="B244" s="231"/>
      <c r="C244" s="232"/>
      <c r="D244" s="233" t="s">
        <v>129</v>
      </c>
      <c r="E244" s="234" t="s">
        <v>1</v>
      </c>
      <c r="F244" s="235" t="s">
        <v>302</v>
      </c>
      <c r="G244" s="232"/>
      <c r="H244" s="236">
        <v>38.5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129</v>
      </c>
      <c r="AU244" s="242" t="s">
        <v>83</v>
      </c>
      <c r="AV244" s="13" t="s">
        <v>83</v>
      </c>
      <c r="AW244" s="13" t="s">
        <v>30</v>
      </c>
      <c r="AX244" s="13" t="s">
        <v>73</v>
      </c>
      <c r="AY244" s="242" t="s">
        <v>121</v>
      </c>
    </row>
    <row r="245" s="15" customFormat="1">
      <c r="A245" s="15"/>
      <c r="B245" s="257"/>
      <c r="C245" s="258"/>
      <c r="D245" s="233" t="s">
        <v>129</v>
      </c>
      <c r="E245" s="259" t="s">
        <v>1</v>
      </c>
      <c r="F245" s="260" t="s">
        <v>184</v>
      </c>
      <c r="G245" s="258"/>
      <c r="H245" s="259" t="s">
        <v>1</v>
      </c>
      <c r="I245" s="261"/>
      <c r="J245" s="258"/>
      <c r="K245" s="258"/>
      <c r="L245" s="262"/>
      <c r="M245" s="263"/>
      <c r="N245" s="264"/>
      <c r="O245" s="264"/>
      <c r="P245" s="264"/>
      <c r="Q245" s="264"/>
      <c r="R245" s="264"/>
      <c r="S245" s="264"/>
      <c r="T245" s="26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6" t="s">
        <v>129</v>
      </c>
      <c r="AU245" s="266" t="s">
        <v>83</v>
      </c>
      <c r="AV245" s="15" t="s">
        <v>81</v>
      </c>
      <c r="AW245" s="15" t="s">
        <v>30</v>
      </c>
      <c r="AX245" s="15" t="s">
        <v>73</v>
      </c>
      <c r="AY245" s="266" t="s">
        <v>121</v>
      </c>
    </row>
    <row r="246" s="13" customFormat="1">
      <c r="A246" s="13"/>
      <c r="B246" s="231"/>
      <c r="C246" s="232"/>
      <c r="D246" s="233" t="s">
        <v>129</v>
      </c>
      <c r="E246" s="234" t="s">
        <v>1</v>
      </c>
      <c r="F246" s="235" t="s">
        <v>303</v>
      </c>
      <c r="G246" s="232"/>
      <c r="H246" s="236">
        <v>3064.04</v>
      </c>
      <c r="I246" s="237"/>
      <c r="J246" s="232"/>
      <c r="K246" s="232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129</v>
      </c>
      <c r="AU246" s="242" t="s">
        <v>83</v>
      </c>
      <c r="AV246" s="13" t="s">
        <v>83</v>
      </c>
      <c r="AW246" s="13" t="s">
        <v>30</v>
      </c>
      <c r="AX246" s="13" t="s">
        <v>73</v>
      </c>
      <c r="AY246" s="242" t="s">
        <v>121</v>
      </c>
    </row>
    <row r="247" s="15" customFormat="1">
      <c r="A247" s="15"/>
      <c r="B247" s="257"/>
      <c r="C247" s="258"/>
      <c r="D247" s="233" t="s">
        <v>129</v>
      </c>
      <c r="E247" s="259" t="s">
        <v>1</v>
      </c>
      <c r="F247" s="260" t="s">
        <v>186</v>
      </c>
      <c r="G247" s="258"/>
      <c r="H247" s="259" t="s">
        <v>1</v>
      </c>
      <c r="I247" s="261"/>
      <c r="J247" s="258"/>
      <c r="K247" s="258"/>
      <c r="L247" s="262"/>
      <c r="M247" s="263"/>
      <c r="N247" s="264"/>
      <c r="O247" s="264"/>
      <c r="P247" s="264"/>
      <c r="Q247" s="264"/>
      <c r="R247" s="264"/>
      <c r="S247" s="264"/>
      <c r="T247" s="26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6" t="s">
        <v>129</v>
      </c>
      <c r="AU247" s="266" t="s">
        <v>83</v>
      </c>
      <c r="AV247" s="15" t="s">
        <v>81</v>
      </c>
      <c r="AW247" s="15" t="s">
        <v>30</v>
      </c>
      <c r="AX247" s="15" t="s">
        <v>73</v>
      </c>
      <c r="AY247" s="266" t="s">
        <v>121</v>
      </c>
    </row>
    <row r="248" s="13" customFormat="1">
      <c r="A248" s="13"/>
      <c r="B248" s="231"/>
      <c r="C248" s="232"/>
      <c r="D248" s="233" t="s">
        <v>129</v>
      </c>
      <c r="E248" s="234" t="s">
        <v>1</v>
      </c>
      <c r="F248" s="235" t="s">
        <v>304</v>
      </c>
      <c r="G248" s="232"/>
      <c r="H248" s="236">
        <v>80.924999999999997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129</v>
      </c>
      <c r="AU248" s="242" t="s">
        <v>83</v>
      </c>
      <c r="AV248" s="13" t="s">
        <v>83</v>
      </c>
      <c r="AW248" s="13" t="s">
        <v>30</v>
      </c>
      <c r="AX248" s="13" t="s">
        <v>73</v>
      </c>
      <c r="AY248" s="242" t="s">
        <v>121</v>
      </c>
    </row>
    <row r="249" s="15" customFormat="1">
      <c r="A249" s="15"/>
      <c r="B249" s="257"/>
      <c r="C249" s="258"/>
      <c r="D249" s="233" t="s">
        <v>129</v>
      </c>
      <c r="E249" s="259" t="s">
        <v>1</v>
      </c>
      <c r="F249" s="260" t="s">
        <v>208</v>
      </c>
      <c r="G249" s="258"/>
      <c r="H249" s="259" t="s">
        <v>1</v>
      </c>
      <c r="I249" s="261"/>
      <c r="J249" s="258"/>
      <c r="K249" s="258"/>
      <c r="L249" s="262"/>
      <c r="M249" s="263"/>
      <c r="N249" s="264"/>
      <c r="O249" s="264"/>
      <c r="P249" s="264"/>
      <c r="Q249" s="264"/>
      <c r="R249" s="264"/>
      <c r="S249" s="264"/>
      <c r="T249" s="26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6" t="s">
        <v>129</v>
      </c>
      <c r="AU249" s="266" t="s">
        <v>83</v>
      </c>
      <c r="AV249" s="15" t="s">
        <v>81</v>
      </c>
      <c r="AW249" s="15" t="s">
        <v>30</v>
      </c>
      <c r="AX249" s="15" t="s">
        <v>73</v>
      </c>
      <c r="AY249" s="266" t="s">
        <v>121</v>
      </c>
    </row>
    <row r="250" s="13" customFormat="1">
      <c r="A250" s="13"/>
      <c r="B250" s="231"/>
      <c r="C250" s="232"/>
      <c r="D250" s="233" t="s">
        <v>129</v>
      </c>
      <c r="E250" s="234" t="s">
        <v>1</v>
      </c>
      <c r="F250" s="235" t="s">
        <v>305</v>
      </c>
      <c r="G250" s="232"/>
      <c r="H250" s="236">
        <v>33.200000000000003</v>
      </c>
      <c r="I250" s="237"/>
      <c r="J250" s="232"/>
      <c r="K250" s="232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129</v>
      </c>
      <c r="AU250" s="242" t="s">
        <v>83</v>
      </c>
      <c r="AV250" s="13" t="s">
        <v>83</v>
      </c>
      <c r="AW250" s="13" t="s">
        <v>30</v>
      </c>
      <c r="AX250" s="13" t="s">
        <v>73</v>
      </c>
      <c r="AY250" s="242" t="s">
        <v>121</v>
      </c>
    </row>
    <row r="251" s="15" customFormat="1">
      <c r="A251" s="15"/>
      <c r="B251" s="257"/>
      <c r="C251" s="258"/>
      <c r="D251" s="233" t="s">
        <v>129</v>
      </c>
      <c r="E251" s="259" t="s">
        <v>1</v>
      </c>
      <c r="F251" s="260" t="s">
        <v>306</v>
      </c>
      <c r="G251" s="258"/>
      <c r="H251" s="259" t="s">
        <v>1</v>
      </c>
      <c r="I251" s="261"/>
      <c r="J251" s="258"/>
      <c r="K251" s="258"/>
      <c r="L251" s="262"/>
      <c r="M251" s="263"/>
      <c r="N251" s="264"/>
      <c r="O251" s="264"/>
      <c r="P251" s="264"/>
      <c r="Q251" s="264"/>
      <c r="R251" s="264"/>
      <c r="S251" s="264"/>
      <c r="T251" s="26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6" t="s">
        <v>129</v>
      </c>
      <c r="AU251" s="266" t="s">
        <v>83</v>
      </c>
      <c r="AV251" s="15" t="s">
        <v>81</v>
      </c>
      <c r="AW251" s="15" t="s">
        <v>30</v>
      </c>
      <c r="AX251" s="15" t="s">
        <v>73</v>
      </c>
      <c r="AY251" s="266" t="s">
        <v>121</v>
      </c>
    </row>
    <row r="252" s="13" customFormat="1">
      <c r="A252" s="13"/>
      <c r="B252" s="231"/>
      <c r="C252" s="232"/>
      <c r="D252" s="233" t="s">
        <v>129</v>
      </c>
      <c r="E252" s="234" t="s">
        <v>1</v>
      </c>
      <c r="F252" s="235" t="s">
        <v>307</v>
      </c>
      <c r="G252" s="232"/>
      <c r="H252" s="236">
        <v>157.74000000000001</v>
      </c>
      <c r="I252" s="237"/>
      <c r="J252" s="232"/>
      <c r="K252" s="232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129</v>
      </c>
      <c r="AU252" s="242" t="s">
        <v>83</v>
      </c>
      <c r="AV252" s="13" t="s">
        <v>83</v>
      </c>
      <c r="AW252" s="13" t="s">
        <v>30</v>
      </c>
      <c r="AX252" s="13" t="s">
        <v>73</v>
      </c>
      <c r="AY252" s="242" t="s">
        <v>121</v>
      </c>
    </row>
    <row r="253" s="13" customFormat="1">
      <c r="A253" s="13"/>
      <c r="B253" s="231"/>
      <c r="C253" s="232"/>
      <c r="D253" s="233" t="s">
        <v>129</v>
      </c>
      <c r="E253" s="234" t="s">
        <v>1</v>
      </c>
      <c r="F253" s="235" t="s">
        <v>308</v>
      </c>
      <c r="G253" s="232"/>
      <c r="H253" s="236">
        <v>0</v>
      </c>
      <c r="I253" s="237"/>
      <c r="J253" s="232"/>
      <c r="K253" s="232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129</v>
      </c>
      <c r="AU253" s="242" t="s">
        <v>83</v>
      </c>
      <c r="AV253" s="13" t="s">
        <v>83</v>
      </c>
      <c r="AW253" s="13" t="s">
        <v>30</v>
      </c>
      <c r="AX253" s="13" t="s">
        <v>73</v>
      </c>
      <c r="AY253" s="242" t="s">
        <v>121</v>
      </c>
    </row>
    <row r="254" s="14" customFormat="1">
      <c r="A254" s="14"/>
      <c r="B254" s="243"/>
      <c r="C254" s="244"/>
      <c r="D254" s="233" t="s">
        <v>129</v>
      </c>
      <c r="E254" s="245" t="s">
        <v>1</v>
      </c>
      <c r="F254" s="246" t="s">
        <v>163</v>
      </c>
      <c r="G254" s="244"/>
      <c r="H254" s="247">
        <v>3374.4049999999997</v>
      </c>
      <c r="I254" s="248"/>
      <c r="J254" s="244"/>
      <c r="K254" s="244"/>
      <c r="L254" s="249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129</v>
      </c>
      <c r="AU254" s="253" t="s">
        <v>83</v>
      </c>
      <c r="AV254" s="14" t="s">
        <v>127</v>
      </c>
      <c r="AW254" s="14" t="s">
        <v>30</v>
      </c>
      <c r="AX254" s="14" t="s">
        <v>81</v>
      </c>
      <c r="AY254" s="253" t="s">
        <v>121</v>
      </c>
    </row>
    <row r="255" s="2" customFormat="1" ht="21.75" customHeight="1">
      <c r="A255" s="38"/>
      <c r="B255" s="39"/>
      <c r="C255" s="218" t="s">
        <v>223</v>
      </c>
      <c r="D255" s="218" t="s">
        <v>123</v>
      </c>
      <c r="E255" s="219" t="s">
        <v>309</v>
      </c>
      <c r="F255" s="220" t="s">
        <v>310</v>
      </c>
      <c r="G255" s="221" t="s">
        <v>172</v>
      </c>
      <c r="H255" s="222">
        <v>2153.8600000000001</v>
      </c>
      <c r="I255" s="223"/>
      <c r="J255" s="224">
        <f>ROUND(I255*H255,2)</f>
        <v>0</v>
      </c>
      <c r="K255" s="220" t="s">
        <v>1</v>
      </c>
      <c r="L255" s="44"/>
      <c r="M255" s="225" t="s">
        <v>1</v>
      </c>
      <c r="N255" s="226" t="s">
        <v>38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127</v>
      </c>
      <c r="AT255" s="229" t="s">
        <v>123</v>
      </c>
      <c r="AU255" s="229" t="s">
        <v>83</v>
      </c>
      <c r="AY255" s="17" t="s">
        <v>121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81</v>
      </c>
      <c r="BK255" s="230">
        <f>ROUND(I255*H255,2)</f>
        <v>0</v>
      </c>
      <c r="BL255" s="17" t="s">
        <v>127</v>
      </c>
      <c r="BM255" s="229" t="s">
        <v>311</v>
      </c>
    </row>
    <row r="256" s="13" customFormat="1">
      <c r="A256" s="13"/>
      <c r="B256" s="231"/>
      <c r="C256" s="232"/>
      <c r="D256" s="233" t="s">
        <v>129</v>
      </c>
      <c r="E256" s="234" t="s">
        <v>1</v>
      </c>
      <c r="F256" s="235" t="s">
        <v>312</v>
      </c>
      <c r="G256" s="232"/>
      <c r="H256" s="236">
        <v>2153.8600000000001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129</v>
      </c>
      <c r="AU256" s="242" t="s">
        <v>83</v>
      </c>
      <c r="AV256" s="13" t="s">
        <v>83</v>
      </c>
      <c r="AW256" s="13" t="s">
        <v>30</v>
      </c>
      <c r="AX256" s="13" t="s">
        <v>73</v>
      </c>
      <c r="AY256" s="242" t="s">
        <v>121</v>
      </c>
    </row>
    <row r="257" s="15" customFormat="1">
      <c r="A257" s="15"/>
      <c r="B257" s="257"/>
      <c r="C257" s="258"/>
      <c r="D257" s="233" t="s">
        <v>129</v>
      </c>
      <c r="E257" s="259" t="s">
        <v>1</v>
      </c>
      <c r="F257" s="260" t="s">
        <v>313</v>
      </c>
      <c r="G257" s="258"/>
      <c r="H257" s="259" t="s">
        <v>1</v>
      </c>
      <c r="I257" s="261"/>
      <c r="J257" s="258"/>
      <c r="K257" s="258"/>
      <c r="L257" s="262"/>
      <c r="M257" s="263"/>
      <c r="N257" s="264"/>
      <c r="O257" s="264"/>
      <c r="P257" s="264"/>
      <c r="Q257" s="264"/>
      <c r="R257" s="264"/>
      <c r="S257" s="264"/>
      <c r="T257" s="26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6" t="s">
        <v>129</v>
      </c>
      <c r="AU257" s="266" t="s">
        <v>83</v>
      </c>
      <c r="AV257" s="15" t="s">
        <v>81</v>
      </c>
      <c r="AW257" s="15" t="s">
        <v>30</v>
      </c>
      <c r="AX257" s="15" t="s">
        <v>73</v>
      </c>
      <c r="AY257" s="266" t="s">
        <v>121</v>
      </c>
    </row>
    <row r="258" s="14" customFormat="1">
      <c r="A258" s="14"/>
      <c r="B258" s="243"/>
      <c r="C258" s="244"/>
      <c r="D258" s="233" t="s">
        <v>129</v>
      </c>
      <c r="E258" s="245" t="s">
        <v>1</v>
      </c>
      <c r="F258" s="246" t="s">
        <v>131</v>
      </c>
      <c r="G258" s="244"/>
      <c r="H258" s="247">
        <v>2153.8600000000001</v>
      </c>
      <c r="I258" s="248"/>
      <c r="J258" s="244"/>
      <c r="K258" s="244"/>
      <c r="L258" s="249"/>
      <c r="M258" s="254"/>
      <c r="N258" s="255"/>
      <c r="O258" s="255"/>
      <c r="P258" s="255"/>
      <c r="Q258" s="255"/>
      <c r="R258" s="255"/>
      <c r="S258" s="255"/>
      <c r="T258" s="25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129</v>
      </c>
      <c r="AU258" s="253" t="s">
        <v>83</v>
      </c>
      <c r="AV258" s="14" t="s">
        <v>127</v>
      </c>
      <c r="AW258" s="14" t="s">
        <v>30</v>
      </c>
      <c r="AX258" s="14" t="s">
        <v>81</v>
      </c>
      <c r="AY258" s="253" t="s">
        <v>121</v>
      </c>
    </row>
    <row r="259" s="2" customFormat="1" ht="16.5" customHeight="1">
      <c r="A259" s="38"/>
      <c r="B259" s="39"/>
      <c r="C259" s="218" t="s">
        <v>314</v>
      </c>
      <c r="D259" s="218" t="s">
        <v>123</v>
      </c>
      <c r="E259" s="219" t="s">
        <v>315</v>
      </c>
      <c r="F259" s="220" t="s">
        <v>316</v>
      </c>
      <c r="G259" s="221" t="s">
        <v>172</v>
      </c>
      <c r="H259" s="222">
        <v>10</v>
      </c>
      <c r="I259" s="223"/>
      <c r="J259" s="224">
        <f>ROUND(I259*H259,2)</f>
        <v>0</v>
      </c>
      <c r="K259" s="220" t="s">
        <v>1</v>
      </c>
      <c r="L259" s="44"/>
      <c r="M259" s="225" t="s">
        <v>1</v>
      </c>
      <c r="N259" s="226" t="s">
        <v>38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127</v>
      </c>
      <c r="AT259" s="229" t="s">
        <v>123</v>
      </c>
      <c r="AU259" s="229" t="s">
        <v>83</v>
      </c>
      <c r="AY259" s="17" t="s">
        <v>121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81</v>
      </c>
      <c r="BK259" s="230">
        <f>ROUND(I259*H259,2)</f>
        <v>0</v>
      </c>
      <c r="BL259" s="17" t="s">
        <v>127</v>
      </c>
      <c r="BM259" s="229" t="s">
        <v>317</v>
      </c>
    </row>
    <row r="260" s="13" customFormat="1">
      <c r="A260" s="13"/>
      <c r="B260" s="231"/>
      <c r="C260" s="232"/>
      <c r="D260" s="233" t="s">
        <v>129</v>
      </c>
      <c r="E260" s="234" t="s">
        <v>1</v>
      </c>
      <c r="F260" s="235" t="s">
        <v>318</v>
      </c>
      <c r="G260" s="232"/>
      <c r="H260" s="236">
        <v>10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129</v>
      </c>
      <c r="AU260" s="242" t="s">
        <v>83</v>
      </c>
      <c r="AV260" s="13" t="s">
        <v>83</v>
      </c>
      <c r="AW260" s="13" t="s">
        <v>30</v>
      </c>
      <c r="AX260" s="13" t="s">
        <v>73</v>
      </c>
      <c r="AY260" s="242" t="s">
        <v>121</v>
      </c>
    </row>
    <row r="261" s="14" customFormat="1">
      <c r="A261" s="14"/>
      <c r="B261" s="243"/>
      <c r="C261" s="244"/>
      <c r="D261" s="233" t="s">
        <v>129</v>
      </c>
      <c r="E261" s="245" t="s">
        <v>1</v>
      </c>
      <c r="F261" s="246" t="s">
        <v>131</v>
      </c>
      <c r="G261" s="244"/>
      <c r="H261" s="247">
        <v>10</v>
      </c>
      <c r="I261" s="248"/>
      <c r="J261" s="244"/>
      <c r="K261" s="244"/>
      <c r="L261" s="249"/>
      <c r="M261" s="254"/>
      <c r="N261" s="255"/>
      <c r="O261" s="255"/>
      <c r="P261" s="255"/>
      <c r="Q261" s="255"/>
      <c r="R261" s="255"/>
      <c r="S261" s="255"/>
      <c r="T261" s="256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129</v>
      </c>
      <c r="AU261" s="253" t="s">
        <v>83</v>
      </c>
      <c r="AV261" s="14" t="s">
        <v>127</v>
      </c>
      <c r="AW261" s="14" t="s">
        <v>30</v>
      </c>
      <c r="AX261" s="14" t="s">
        <v>81</v>
      </c>
      <c r="AY261" s="253" t="s">
        <v>121</v>
      </c>
    </row>
    <row r="262" s="2" customFormat="1" ht="16.5" customHeight="1">
      <c r="A262" s="38"/>
      <c r="B262" s="39"/>
      <c r="C262" s="218" t="s">
        <v>229</v>
      </c>
      <c r="D262" s="218" t="s">
        <v>123</v>
      </c>
      <c r="E262" s="219" t="s">
        <v>319</v>
      </c>
      <c r="F262" s="220" t="s">
        <v>320</v>
      </c>
      <c r="G262" s="221" t="s">
        <v>126</v>
      </c>
      <c r="H262" s="222">
        <v>28</v>
      </c>
      <c r="I262" s="223"/>
      <c r="J262" s="224">
        <f>ROUND(I262*H262,2)</f>
        <v>0</v>
      </c>
      <c r="K262" s="220" t="s">
        <v>1</v>
      </c>
      <c r="L262" s="44"/>
      <c r="M262" s="225" t="s">
        <v>1</v>
      </c>
      <c r="N262" s="226" t="s">
        <v>38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127</v>
      </c>
      <c r="AT262" s="229" t="s">
        <v>123</v>
      </c>
      <c r="AU262" s="229" t="s">
        <v>83</v>
      </c>
      <c r="AY262" s="17" t="s">
        <v>121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81</v>
      </c>
      <c r="BK262" s="230">
        <f>ROUND(I262*H262,2)</f>
        <v>0</v>
      </c>
      <c r="BL262" s="17" t="s">
        <v>127</v>
      </c>
      <c r="BM262" s="229" t="s">
        <v>321</v>
      </c>
    </row>
    <row r="263" s="2" customFormat="1" ht="16.5" customHeight="1">
      <c r="A263" s="38"/>
      <c r="B263" s="39"/>
      <c r="C263" s="218" t="s">
        <v>322</v>
      </c>
      <c r="D263" s="218" t="s">
        <v>123</v>
      </c>
      <c r="E263" s="219" t="s">
        <v>323</v>
      </c>
      <c r="F263" s="220" t="s">
        <v>324</v>
      </c>
      <c r="G263" s="221" t="s">
        <v>126</v>
      </c>
      <c r="H263" s="222">
        <v>50</v>
      </c>
      <c r="I263" s="223"/>
      <c r="J263" s="224">
        <f>ROUND(I263*H263,2)</f>
        <v>0</v>
      </c>
      <c r="K263" s="220" t="s">
        <v>1</v>
      </c>
      <c r="L263" s="44"/>
      <c r="M263" s="225" t="s">
        <v>1</v>
      </c>
      <c r="N263" s="226" t="s">
        <v>38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127</v>
      </c>
      <c r="AT263" s="229" t="s">
        <v>123</v>
      </c>
      <c r="AU263" s="229" t="s">
        <v>83</v>
      </c>
      <c r="AY263" s="17" t="s">
        <v>121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81</v>
      </c>
      <c r="BK263" s="230">
        <f>ROUND(I263*H263,2)</f>
        <v>0</v>
      </c>
      <c r="BL263" s="17" t="s">
        <v>127</v>
      </c>
      <c r="BM263" s="229" t="s">
        <v>325</v>
      </c>
    </row>
    <row r="264" s="2" customFormat="1" ht="16.5" customHeight="1">
      <c r="A264" s="38"/>
      <c r="B264" s="39"/>
      <c r="C264" s="218" t="s">
        <v>231</v>
      </c>
      <c r="D264" s="218" t="s">
        <v>123</v>
      </c>
      <c r="E264" s="219" t="s">
        <v>326</v>
      </c>
      <c r="F264" s="220" t="s">
        <v>327</v>
      </c>
      <c r="G264" s="221" t="s">
        <v>126</v>
      </c>
      <c r="H264" s="222">
        <v>59</v>
      </c>
      <c r="I264" s="223"/>
      <c r="J264" s="224">
        <f>ROUND(I264*H264,2)</f>
        <v>0</v>
      </c>
      <c r="K264" s="220" t="s">
        <v>1</v>
      </c>
      <c r="L264" s="44"/>
      <c r="M264" s="225" t="s">
        <v>1</v>
      </c>
      <c r="N264" s="226" t="s">
        <v>38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127</v>
      </c>
      <c r="AT264" s="229" t="s">
        <v>123</v>
      </c>
      <c r="AU264" s="229" t="s">
        <v>83</v>
      </c>
      <c r="AY264" s="17" t="s">
        <v>121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81</v>
      </c>
      <c r="BK264" s="230">
        <f>ROUND(I264*H264,2)</f>
        <v>0</v>
      </c>
      <c r="BL264" s="17" t="s">
        <v>127</v>
      </c>
      <c r="BM264" s="229" t="s">
        <v>328</v>
      </c>
    </row>
    <row r="265" s="2" customFormat="1" ht="16.5" customHeight="1">
      <c r="A265" s="38"/>
      <c r="B265" s="39"/>
      <c r="C265" s="218" t="s">
        <v>329</v>
      </c>
      <c r="D265" s="218" t="s">
        <v>123</v>
      </c>
      <c r="E265" s="219" t="s">
        <v>330</v>
      </c>
      <c r="F265" s="220" t="s">
        <v>331</v>
      </c>
      <c r="G265" s="221" t="s">
        <v>126</v>
      </c>
      <c r="H265" s="222">
        <v>124</v>
      </c>
      <c r="I265" s="223"/>
      <c r="J265" s="224">
        <f>ROUND(I265*H265,2)</f>
        <v>0</v>
      </c>
      <c r="K265" s="220" t="s">
        <v>1</v>
      </c>
      <c r="L265" s="44"/>
      <c r="M265" s="225" t="s">
        <v>1</v>
      </c>
      <c r="N265" s="226" t="s">
        <v>38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127</v>
      </c>
      <c r="AT265" s="229" t="s">
        <v>123</v>
      </c>
      <c r="AU265" s="229" t="s">
        <v>83</v>
      </c>
      <c r="AY265" s="17" t="s">
        <v>121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81</v>
      </c>
      <c r="BK265" s="230">
        <f>ROUND(I265*H265,2)</f>
        <v>0</v>
      </c>
      <c r="BL265" s="17" t="s">
        <v>127</v>
      </c>
      <c r="BM265" s="229" t="s">
        <v>332</v>
      </c>
    </row>
    <row r="266" s="13" customFormat="1">
      <c r="A266" s="13"/>
      <c r="B266" s="231"/>
      <c r="C266" s="232"/>
      <c r="D266" s="233" t="s">
        <v>129</v>
      </c>
      <c r="E266" s="234" t="s">
        <v>1</v>
      </c>
      <c r="F266" s="235" t="s">
        <v>333</v>
      </c>
      <c r="G266" s="232"/>
      <c r="H266" s="236">
        <v>124</v>
      </c>
      <c r="I266" s="237"/>
      <c r="J266" s="232"/>
      <c r="K266" s="232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129</v>
      </c>
      <c r="AU266" s="242" t="s">
        <v>83</v>
      </c>
      <c r="AV266" s="13" t="s">
        <v>83</v>
      </c>
      <c r="AW266" s="13" t="s">
        <v>30</v>
      </c>
      <c r="AX266" s="13" t="s">
        <v>73</v>
      </c>
      <c r="AY266" s="242" t="s">
        <v>121</v>
      </c>
    </row>
    <row r="267" s="14" customFormat="1">
      <c r="A267" s="14"/>
      <c r="B267" s="243"/>
      <c r="C267" s="244"/>
      <c r="D267" s="233" t="s">
        <v>129</v>
      </c>
      <c r="E267" s="245" t="s">
        <v>1</v>
      </c>
      <c r="F267" s="246" t="s">
        <v>131</v>
      </c>
      <c r="G267" s="244"/>
      <c r="H267" s="247">
        <v>124</v>
      </c>
      <c r="I267" s="248"/>
      <c r="J267" s="244"/>
      <c r="K267" s="244"/>
      <c r="L267" s="249"/>
      <c r="M267" s="254"/>
      <c r="N267" s="255"/>
      <c r="O267" s="255"/>
      <c r="P267" s="255"/>
      <c r="Q267" s="255"/>
      <c r="R267" s="255"/>
      <c r="S267" s="255"/>
      <c r="T267" s="256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129</v>
      </c>
      <c r="AU267" s="253" t="s">
        <v>83</v>
      </c>
      <c r="AV267" s="14" t="s">
        <v>127</v>
      </c>
      <c r="AW267" s="14" t="s">
        <v>30</v>
      </c>
      <c r="AX267" s="14" t="s">
        <v>81</v>
      </c>
      <c r="AY267" s="253" t="s">
        <v>121</v>
      </c>
    </row>
    <row r="268" s="2" customFormat="1" ht="16.5" customHeight="1">
      <c r="A268" s="38"/>
      <c r="B268" s="39"/>
      <c r="C268" s="218" t="s">
        <v>237</v>
      </c>
      <c r="D268" s="218" t="s">
        <v>123</v>
      </c>
      <c r="E268" s="219" t="s">
        <v>334</v>
      </c>
      <c r="F268" s="220" t="s">
        <v>335</v>
      </c>
      <c r="G268" s="221" t="s">
        <v>216</v>
      </c>
      <c r="H268" s="222">
        <v>16757.380000000001</v>
      </c>
      <c r="I268" s="223"/>
      <c r="J268" s="224">
        <f>ROUND(I268*H268,2)</f>
        <v>0</v>
      </c>
      <c r="K268" s="220" t="s">
        <v>1</v>
      </c>
      <c r="L268" s="44"/>
      <c r="M268" s="225" t="s">
        <v>1</v>
      </c>
      <c r="N268" s="226" t="s">
        <v>38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127</v>
      </c>
      <c r="AT268" s="229" t="s">
        <v>123</v>
      </c>
      <c r="AU268" s="229" t="s">
        <v>83</v>
      </c>
      <c r="AY268" s="17" t="s">
        <v>121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81</v>
      </c>
      <c r="BK268" s="230">
        <f>ROUND(I268*H268,2)</f>
        <v>0</v>
      </c>
      <c r="BL268" s="17" t="s">
        <v>127</v>
      </c>
      <c r="BM268" s="229" t="s">
        <v>336</v>
      </c>
    </row>
    <row r="269" s="15" customFormat="1">
      <c r="A269" s="15"/>
      <c r="B269" s="257"/>
      <c r="C269" s="258"/>
      <c r="D269" s="233" t="s">
        <v>129</v>
      </c>
      <c r="E269" s="259" t="s">
        <v>1</v>
      </c>
      <c r="F269" s="260" t="s">
        <v>178</v>
      </c>
      <c r="G269" s="258"/>
      <c r="H269" s="259" t="s">
        <v>1</v>
      </c>
      <c r="I269" s="261"/>
      <c r="J269" s="258"/>
      <c r="K269" s="258"/>
      <c r="L269" s="262"/>
      <c r="M269" s="263"/>
      <c r="N269" s="264"/>
      <c r="O269" s="264"/>
      <c r="P269" s="264"/>
      <c r="Q269" s="264"/>
      <c r="R269" s="264"/>
      <c r="S269" s="264"/>
      <c r="T269" s="26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6" t="s">
        <v>129</v>
      </c>
      <c r="AU269" s="266" t="s">
        <v>83</v>
      </c>
      <c r="AV269" s="15" t="s">
        <v>81</v>
      </c>
      <c r="AW269" s="15" t="s">
        <v>30</v>
      </c>
      <c r="AX269" s="15" t="s">
        <v>73</v>
      </c>
      <c r="AY269" s="266" t="s">
        <v>121</v>
      </c>
    </row>
    <row r="270" s="13" customFormat="1">
      <c r="A270" s="13"/>
      <c r="B270" s="231"/>
      <c r="C270" s="232"/>
      <c r="D270" s="233" t="s">
        <v>129</v>
      </c>
      <c r="E270" s="234" t="s">
        <v>1</v>
      </c>
      <c r="F270" s="235" t="s">
        <v>337</v>
      </c>
      <c r="G270" s="232"/>
      <c r="H270" s="236">
        <v>8519.0499999999993</v>
      </c>
      <c r="I270" s="237"/>
      <c r="J270" s="232"/>
      <c r="K270" s="232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129</v>
      </c>
      <c r="AU270" s="242" t="s">
        <v>83</v>
      </c>
      <c r="AV270" s="13" t="s">
        <v>83</v>
      </c>
      <c r="AW270" s="13" t="s">
        <v>30</v>
      </c>
      <c r="AX270" s="13" t="s">
        <v>73</v>
      </c>
      <c r="AY270" s="242" t="s">
        <v>121</v>
      </c>
    </row>
    <row r="271" s="13" customFormat="1">
      <c r="A271" s="13"/>
      <c r="B271" s="231"/>
      <c r="C271" s="232"/>
      <c r="D271" s="233" t="s">
        <v>129</v>
      </c>
      <c r="E271" s="234" t="s">
        <v>1</v>
      </c>
      <c r="F271" s="235" t="s">
        <v>338</v>
      </c>
      <c r="G271" s="232"/>
      <c r="H271" s="236">
        <v>90.930000000000007</v>
      </c>
      <c r="I271" s="237"/>
      <c r="J271" s="232"/>
      <c r="K271" s="232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129</v>
      </c>
      <c r="AU271" s="242" t="s">
        <v>83</v>
      </c>
      <c r="AV271" s="13" t="s">
        <v>83</v>
      </c>
      <c r="AW271" s="13" t="s">
        <v>30</v>
      </c>
      <c r="AX271" s="13" t="s">
        <v>73</v>
      </c>
      <c r="AY271" s="242" t="s">
        <v>121</v>
      </c>
    </row>
    <row r="272" s="15" customFormat="1">
      <c r="A272" s="15"/>
      <c r="B272" s="257"/>
      <c r="C272" s="258"/>
      <c r="D272" s="233" t="s">
        <v>129</v>
      </c>
      <c r="E272" s="259" t="s">
        <v>1</v>
      </c>
      <c r="F272" s="260" t="s">
        <v>339</v>
      </c>
      <c r="G272" s="258"/>
      <c r="H272" s="259" t="s">
        <v>1</v>
      </c>
      <c r="I272" s="261"/>
      <c r="J272" s="258"/>
      <c r="K272" s="258"/>
      <c r="L272" s="262"/>
      <c r="M272" s="263"/>
      <c r="N272" s="264"/>
      <c r="O272" s="264"/>
      <c r="P272" s="264"/>
      <c r="Q272" s="264"/>
      <c r="R272" s="264"/>
      <c r="S272" s="264"/>
      <c r="T272" s="26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6" t="s">
        <v>129</v>
      </c>
      <c r="AU272" s="266" t="s">
        <v>83</v>
      </c>
      <c r="AV272" s="15" t="s">
        <v>81</v>
      </c>
      <c r="AW272" s="15" t="s">
        <v>30</v>
      </c>
      <c r="AX272" s="15" t="s">
        <v>73</v>
      </c>
      <c r="AY272" s="266" t="s">
        <v>121</v>
      </c>
    </row>
    <row r="273" s="15" customFormat="1">
      <c r="A273" s="15"/>
      <c r="B273" s="257"/>
      <c r="C273" s="258"/>
      <c r="D273" s="233" t="s">
        <v>129</v>
      </c>
      <c r="E273" s="259" t="s">
        <v>1</v>
      </c>
      <c r="F273" s="260" t="s">
        <v>340</v>
      </c>
      <c r="G273" s="258"/>
      <c r="H273" s="259" t="s">
        <v>1</v>
      </c>
      <c r="I273" s="261"/>
      <c r="J273" s="258"/>
      <c r="K273" s="258"/>
      <c r="L273" s="262"/>
      <c r="M273" s="263"/>
      <c r="N273" s="264"/>
      <c r="O273" s="264"/>
      <c r="P273" s="264"/>
      <c r="Q273" s="264"/>
      <c r="R273" s="264"/>
      <c r="S273" s="264"/>
      <c r="T273" s="26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6" t="s">
        <v>129</v>
      </c>
      <c r="AU273" s="266" t="s">
        <v>83</v>
      </c>
      <c r="AV273" s="15" t="s">
        <v>81</v>
      </c>
      <c r="AW273" s="15" t="s">
        <v>30</v>
      </c>
      <c r="AX273" s="15" t="s">
        <v>73</v>
      </c>
      <c r="AY273" s="266" t="s">
        <v>121</v>
      </c>
    </row>
    <row r="274" s="13" customFormat="1">
      <c r="A274" s="13"/>
      <c r="B274" s="231"/>
      <c r="C274" s="232"/>
      <c r="D274" s="233" t="s">
        <v>129</v>
      </c>
      <c r="E274" s="234" t="s">
        <v>1</v>
      </c>
      <c r="F274" s="235" t="s">
        <v>341</v>
      </c>
      <c r="G274" s="232"/>
      <c r="H274" s="236">
        <v>8147.3999999999996</v>
      </c>
      <c r="I274" s="237"/>
      <c r="J274" s="232"/>
      <c r="K274" s="232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129</v>
      </c>
      <c r="AU274" s="242" t="s">
        <v>83</v>
      </c>
      <c r="AV274" s="13" t="s">
        <v>83</v>
      </c>
      <c r="AW274" s="13" t="s">
        <v>30</v>
      </c>
      <c r="AX274" s="13" t="s">
        <v>73</v>
      </c>
      <c r="AY274" s="242" t="s">
        <v>121</v>
      </c>
    </row>
    <row r="275" s="14" customFormat="1">
      <c r="A275" s="14"/>
      <c r="B275" s="243"/>
      <c r="C275" s="244"/>
      <c r="D275" s="233" t="s">
        <v>129</v>
      </c>
      <c r="E275" s="245" t="s">
        <v>1</v>
      </c>
      <c r="F275" s="246" t="s">
        <v>163</v>
      </c>
      <c r="G275" s="244"/>
      <c r="H275" s="247">
        <v>16757.379999999997</v>
      </c>
      <c r="I275" s="248"/>
      <c r="J275" s="244"/>
      <c r="K275" s="244"/>
      <c r="L275" s="249"/>
      <c r="M275" s="254"/>
      <c r="N275" s="255"/>
      <c r="O275" s="255"/>
      <c r="P275" s="255"/>
      <c r="Q275" s="255"/>
      <c r="R275" s="255"/>
      <c r="S275" s="255"/>
      <c r="T275" s="256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129</v>
      </c>
      <c r="AU275" s="253" t="s">
        <v>83</v>
      </c>
      <c r="AV275" s="14" t="s">
        <v>127</v>
      </c>
      <c r="AW275" s="14" t="s">
        <v>30</v>
      </c>
      <c r="AX275" s="14" t="s">
        <v>81</v>
      </c>
      <c r="AY275" s="253" t="s">
        <v>121</v>
      </c>
    </row>
    <row r="276" s="2" customFormat="1" ht="16.5" customHeight="1">
      <c r="A276" s="38"/>
      <c r="B276" s="39"/>
      <c r="C276" s="218" t="s">
        <v>342</v>
      </c>
      <c r="D276" s="218" t="s">
        <v>123</v>
      </c>
      <c r="E276" s="219" t="s">
        <v>343</v>
      </c>
      <c r="F276" s="220" t="s">
        <v>344</v>
      </c>
      <c r="G276" s="221" t="s">
        <v>216</v>
      </c>
      <c r="H276" s="222">
        <v>8609.9799999999996</v>
      </c>
      <c r="I276" s="223"/>
      <c r="J276" s="224">
        <f>ROUND(I276*H276,2)</f>
        <v>0</v>
      </c>
      <c r="K276" s="220" t="s">
        <v>1</v>
      </c>
      <c r="L276" s="44"/>
      <c r="M276" s="225" t="s">
        <v>1</v>
      </c>
      <c r="N276" s="226" t="s">
        <v>38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127</v>
      </c>
      <c r="AT276" s="229" t="s">
        <v>123</v>
      </c>
      <c r="AU276" s="229" t="s">
        <v>83</v>
      </c>
      <c r="AY276" s="17" t="s">
        <v>121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81</v>
      </c>
      <c r="BK276" s="230">
        <f>ROUND(I276*H276,2)</f>
        <v>0</v>
      </c>
      <c r="BL276" s="17" t="s">
        <v>127</v>
      </c>
      <c r="BM276" s="229" t="s">
        <v>345</v>
      </c>
    </row>
    <row r="277" s="15" customFormat="1">
      <c r="A277" s="15"/>
      <c r="B277" s="257"/>
      <c r="C277" s="258"/>
      <c r="D277" s="233" t="s">
        <v>129</v>
      </c>
      <c r="E277" s="259" t="s">
        <v>1</v>
      </c>
      <c r="F277" s="260" t="s">
        <v>178</v>
      </c>
      <c r="G277" s="258"/>
      <c r="H277" s="259" t="s">
        <v>1</v>
      </c>
      <c r="I277" s="261"/>
      <c r="J277" s="258"/>
      <c r="K277" s="258"/>
      <c r="L277" s="262"/>
      <c r="M277" s="263"/>
      <c r="N277" s="264"/>
      <c r="O277" s="264"/>
      <c r="P277" s="264"/>
      <c r="Q277" s="264"/>
      <c r="R277" s="264"/>
      <c r="S277" s="264"/>
      <c r="T277" s="26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6" t="s">
        <v>129</v>
      </c>
      <c r="AU277" s="266" t="s">
        <v>83</v>
      </c>
      <c r="AV277" s="15" t="s">
        <v>81</v>
      </c>
      <c r="AW277" s="15" t="s">
        <v>30</v>
      </c>
      <c r="AX277" s="15" t="s">
        <v>73</v>
      </c>
      <c r="AY277" s="266" t="s">
        <v>121</v>
      </c>
    </row>
    <row r="278" s="13" customFormat="1">
      <c r="A278" s="13"/>
      <c r="B278" s="231"/>
      <c r="C278" s="232"/>
      <c r="D278" s="233" t="s">
        <v>129</v>
      </c>
      <c r="E278" s="234" t="s">
        <v>1</v>
      </c>
      <c r="F278" s="235" t="s">
        <v>346</v>
      </c>
      <c r="G278" s="232"/>
      <c r="H278" s="236">
        <v>8519.0499999999993</v>
      </c>
      <c r="I278" s="237"/>
      <c r="J278" s="232"/>
      <c r="K278" s="232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129</v>
      </c>
      <c r="AU278" s="242" t="s">
        <v>83</v>
      </c>
      <c r="AV278" s="13" t="s">
        <v>83</v>
      </c>
      <c r="AW278" s="13" t="s">
        <v>30</v>
      </c>
      <c r="AX278" s="13" t="s">
        <v>73</v>
      </c>
      <c r="AY278" s="242" t="s">
        <v>121</v>
      </c>
    </row>
    <row r="279" s="13" customFormat="1">
      <c r="A279" s="13"/>
      <c r="B279" s="231"/>
      <c r="C279" s="232"/>
      <c r="D279" s="233" t="s">
        <v>129</v>
      </c>
      <c r="E279" s="234" t="s">
        <v>1</v>
      </c>
      <c r="F279" s="235" t="s">
        <v>347</v>
      </c>
      <c r="G279" s="232"/>
      <c r="H279" s="236">
        <v>90.930000000000007</v>
      </c>
      <c r="I279" s="237"/>
      <c r="J279" s="232"/>
      <c r="K279" s="232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129</v>
      </c>
      <c r="AU279" s="242" t="s">
        <v>83</v>
      </c>
      <c r="AV279" s="13" t="s">
        <v>83</v>
      </c>
      <c r="AW279" s="13" t="s">
        <v>30</v>
      </c>
      <c r="AX279" s="13" t="s">
        <v>73</v>
      </c>
      <c r="AY279" s="242" t="s">
        <v>121</v>
      </c>
    </row>
    <row r="280" s="14" customFormat="1">
      <c r="A280" s="14"/>
      <c r="B280" s="243"/>
      <c r="C280" s="244"/>
      <c r="D280" s="233" t="s">
        <v>129</v>
      </c>
      <c r="E280" s="245" t="s">
        <v>1</v>
      </c>
      <c r="F280" s="246" t="s">
        <v>163</v>
      </c>
      <c r="G280" s="244"/>
      <c r="H280" s="247">
        <v>8609.9799999999996</v>
      </c>
      <c r="I280" s="248"/>
      <c r="J280" s="244"/>
      <c r="K280" s="244"/>
      <c r="L280" s="249"/>
      <c r="M280" s="254"/>
      <c r="N280" s="255"/>
      <c r="O280" s="255"/>
      <c r="P280" s="255"/>
      <c r="Q280" s="255"/>
      <c r="R280" s="255"/>
      <c r="S280" s="255"/>
      <c r="T280" s="256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129</v>
      </c>
      <c r="AU280" s="253" t="s">
        <v>83</v>
      </c>
      <c r="AV280" s="14" t="s">
        <v>127</v>
      </c>
      <c r="AW280" s="14" t="s">
        <v>30</v>
      </c>
      <c r="AX280" s="14" t="s">
        <v>81</v>
      </c>
      <c r="AY280" s="253" t="s">
        <v>121</v>
      </c>
    </row>
    <row r="281" s="2" customFormat="1" ht="16.5" customHeight="1">
      <c r="A281" s="38"/>
      <c r="B281" s="39"/>
      <c r="C281" s="267" t="s">
        <v>241</v>
      </c>
      <c r="D281" s="267" t="s">
        <v>220</v>
      </c>
      <c r="E281" s="268" t="s">
        <v>348</v>
      </c>
      <c r="F281" s="269" t="s">
        <v>349</v>
      </c>
      <c r="G281" s="270" t="s">
        <v>350</v>
      </c>
      <c r="H281" s="271">
        <v>171.345</v>
      </c>
      <c r="I281" s="272"/>
      <c r="J281" s="273">
        <f>ROUND(I281*H281,2)</f>
        <v>0</v>
      </c>
      <c r="K281" s="269" t="s">
        <v>1</v>
      </c>
      <c r="L281" s="274"/>
      <c r="M281" s="275" t="s">
        <v>1</v>
      </c>
      <c r="N281" s="276" t="s">
        <v>38</v>
      </c>
      <c r="O281" s="91"/>
      <c r="P281" s="227">
        <f>O281*H281</f>
        <v>0</v>
      </c>
      <c r="Q281" s="227">
        <v>0.001</v>
      </c>
      <c r="R281" s="227">
        <f>Q281*H281</f>
        <v>0.171345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150</v>
      </c>
      <c r="AT281" s="229" t="s">
        <v>220</v>
      </c>
      <c r="AU281" s="229" t="s">
        <v>83</v>
      </c>
      <c r="AY281" s="17" t="s">
        <v>121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81</v>
      </c>
      <c r="BK281" s="230">
        <f>ROUND(I281*H281,2)</f>
        <v>0</v>
      </c>
      <c r="BL281" s="17" t="s">
        <v>127</v>
      </c>
      <c r="BM281" s="229" t="s">
        <v>351</v>
      </c>
    </row>
    <row r="282" s="13" customFormat="1">
      <c r="A282" s="13"/>
      <c r="B282" s="231"/>
      <c r="C282" s="232"/>
      <c r="D282" s="233" t="s">
        <v>129</v>
      </c>
      <c r="E282" s="234" t="s">
        <v>1</v>
      </c>
      <c r="F282" s="235" t="s">
        <v>352</v>
      </c>
      <c r="G282" s="232"/>
      <c r="H282" s="236">
        <v>171.345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129</v>
      </c>
      <c r="AU282" s="242" t="s">
        <v>83</v>
      </c>
      <c r="AV282" s="13" t="s">
        <v>83</v>
      </c>
      <c r="AW282" s="13" t="s">
        <v>30</v>
      </c>
      <c r="AX282" s="13" t="s">
        <v>73</v>
      </c>
      <c r="AY282" s="242" t="s">
        <v>121</v>
      </c>
    </row>
    <row r="283" s="14" customFormat="1">
      <c r="A283" s="14"/>
      <c r="B283" s="243"/>
      <c r="C283" s="244"/>
      <c r="D283" s="233" t="s">
        <v>129</v>
      </c>
      <c r="E283" s="245" t="s">
        <v>1</v>
      </c>
      <c r="F283" s="246" t="s">
        <v>131</v>
      </c>
      <c r="G283" s="244"/>
      <c r="H283" s="247">
        <v>171.345</v>
      </c>
      <c r="I283" s="248"/>
      <c r="J283" s="244"/>
      <c r="K283" s="244"/>
      <c r="L283" s="249"/>
      <c r="M283" s="254"/>
      <c r="N283" s="255"/>
      <c r="O283" s="255"/>
      <c r="P283" s="255"/>
      <c r="Q283" s="255"/>
      <c r="R283" s="255"/>
      <c r="S283" s="255"/>
      <c r="T283" s="256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129</v>
      </c>
      <c r="AU283" s="253" t="s">
        <v>83</v>
      </c>
      <c r="AV283" s="14" t="s">
        <v>127</v>
      </c>
      <c r="AW283" s="14" t="s">
        <v>30</v>
      </c>
      <c r="AX283" s="14" t="s">
        <v>81</v>
      </c>
      <c r="AY283" s="253" t="s">
        <v>121</v>
      </c>
    </row>
    <row r="284" s="2" customFormat="1" ht="16.5" customHeight="1">
      <c r="A284" s="38"/>
      <c r="B284" s="39"/>
      <c r="C284" s="218" t="s">
        <v>353</v>
      </c>
      <c r="D284" s="218" t="s">
        <v>123</v>
      </c>
      <c r="E284" s="219" t="s">
        <v>354</v>
      </c>
      <c r="F284" s="220" t="s">
        <v>355</v>
      </c>
      <c r="G284" s="221" t="s">
        <v>216</v>
      </c>
      <c r="H284" s="222">
        <v>2813.0500000000002</v>
      </c>
      <c r="I284" s="223"/>
      <c r="J284" s="224">
        <f>ROUND(I284*H284,2)</f>
        <v>0</v>
      </c>
      <c r="K284" s="220" t="s">
        <v>1</v>
      </c>
      <c r="L284" s="44"/>
      <c r="M284" s="225" t="s">
        <v>1</v>
      </c>
      <c r="N284" s="226" t="s">
        <v>38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127</v>
      </c>
      <c r="AT284" s="229" t="s">
        <v>123</v>
      </c>
      <c r="AU284" s="229" t="s">
        <v>83</v>
      </c>
      <c r="AY284" s="17" t="s">
        <v>121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81</v>
      </c>
      <c r="BK284" s="230">
        <f>ROUND(I284*H284,2)</f>
        <v>0</v>
      </c>
      <c r="BL284" s="17" t="s">
        <v>127</v>
      </c>
      <c r="BM284" s="229" t="s">
        <v>356</v>
      </c>
    </row>
    <row r="285" s="13" customFormat="1">
      <c r="A285" s="13"/>
      <c r="B285" s="231"/>
      <c r="C285" s="232"/>
      <c r="D285" s="233" t="s">
        <v>129</v>
      </c>
      <c r="E285" s="234" t="s">
        <v>1</v>
      </c>
      <c r="F285" s="235" t="s">
        <v>357</v>
      </c>
      <c r="G285" s="232"/>
      <c r="H285" s="236">
        <v>2813.0500000000002</v>
      </c>
      <c r="I285" s="237"/>
      <c r="J285" s="232"/>
      <c r="K285" s="232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129</v>
      </c>
      <c r="AU285" s="242" t="s">
        <v>83</v>
      </c>
      <c r="AV285" s="13" t="s">
        <v>83</v>
      </c>
      <c r="AW285" s="13" t="s">
        <v>30</v>
      </c>
      <c r="AX285" s="13" t="s">
        <v>73</v>
      </c>
      <c r="AY285" s="242" t="s">
        <v>121</v>
      </c>
    </row>
    <row r="286" s="14" customFormat="1">
      <c r="A286" s="14"/>
      <c r="B286" s="243"/>
      <c r="C286" s="244"/>
      <c r="D286" s="233" t="s">
        <v>129</v>
      </c>
      <c r="E286" s="245" t="s">
        <v>1</v>
      </c>
      <c r="F286" s="246" t="s">
        <v>131</v>
      </c>
      <c r="G286" s="244"/>
      <c r="H286" s="247">
        <v>2813.0500000000002</v>
      </c>
      <c r="I286" s="248"/>
      <c r="J286" s="244"/>
      <c r="K286" s="244"/>
      <c r="L286" s="249"/>
      <c r="M286" s="254"/>
      <c r="N286" s="255"/>
      <c r="O286" s="255"/>
      <c r="P286" s="255"/>
      <c r="Q286" s="255"/>
      <c r="R286" s="255"/>
      <c r="S286" s="255"/>
      <c r="T286" s="25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129</v>
      </c>
      <c r="AU286" s="253" t="s">
        <v>83</v>
      </c>
      <c r="AV286" s="14" t="s">
        <v>127</v>
      </c>
      <c r="AW286" s="14" t="s">
        <v>30</v>
      </c>
      <c r="AX286" s="14" t="s">
        <v>81</v>
      </c>
      <c r="AY286" s="253" t="s">
        <v>121</v>
      </c>
    </row>
    <row r="287" s="2" customFormat="1" ht="16.5" customHeight="1">
      <c r="A287" s="38"/>
      <c r="B287" s="39"/>
      <c r="C287" s="218" t="s">
        <v>249</v>
      </c>
      <c r="D287" s="218" t="s">
        <v>123</v>
      </c>
      <c r="E287" s="219" t="s">
        <v>358</v>
      </c>
      <c r="F287" s="220" t="s">
        <v>359</v>
      </c>
      <c r="G287" s="221" t="s">
        <v>216</v>
      </c>
      <c r="H287" s="222">
        <v>11663.780000000001</v>
      </c>
      <c r="I287" s="223"/>
      <c r="J287" s="224">
        <f>ROUND(I287*H287,2)</f>
        <v>0</v>
      </c>
      <c r="K287" s="220" t="s">
        <v>1</v>
      </c>
      <c r="L287" s="44"/>
      <c r="M287" s="225" t="s">
        <v>1</v>
      </c>
      <c r="N287" s="226" t="s">
        <v>38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127</v>
      </c>
      <c r="AT287" s="229" t="s">
        <v>123</v>
      </c>
      <c r="AU287" s="229" t="s">
        <v>83</v>
      </c>
      <c r="AY287" s="17" t="s">
        <v>121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81</v>
      </c>
      <c r="BK287" s="230">
        <f>ROUND(I287*H287,2)</f>
        <v>0</v>
      </c>
      <c r="BL287" s="17" t="s">
        <v>127</v>
      </c>
      <c r="BM287" s="229" t="s">
        <v>360</v>
      </c>
    </row>
    <row r="288" s="15" customFormat="1">
      <c r="A288" s="15"/>
      <c r="B288" s="257"/>
      <c r="C288" s="258"/>
      <c r="D288" s="233" t="s">
        <v>129</v>
      </c>
      <c r="E288" s="259" t="s">
        <v>1</v>
      </c>
      <c r="F288" s="260" t="s">
        <v>178</v>
      </c>
      <c r="G288" s="258"/>
      <c r="H288" s="259" t="s">
        <v>1</v>
      </c>
      <c r="I288" s="261"/>
      <c r="J288" s="258"/>
      <c r="K288" s="258"/>
      <c r="L288" s="262"/>
      <c r="M288" s="263"/>
      <c r="N288" s="264"/>
      <c r="O288" s="264"/>
      <c r="P288" s="264"/>
      <c r="Q288" s="264"/>
      <c r="R288" s="264"/>
      <c r="S288" s="264"/>
      <c r="T288" s="26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66" t="s">
        <v>129</v>
      </c>
      <c r="AU288" s="266" t="s">
        <v>83</v>
      </c>
      <c r="AV288" s="15" t="s">
        <v>81</v>
      </c>
      <c r="AW288" s="15" t="s">
        <v>30</v>
      </c>
      <c r="AX288" s="15" t="s">
        <v>73</v>
      </c>
      <c r="AY288" s="266" t="s">
        <v>121</v>
      </c>
    </row>
    <row r="289" s="13" customFormat="1">
      <c r="A289" s="13"/>
      <c r="B289" s="231"/>
      <c r="C289" s="232"/>
      <c r="D289" s="233" t="s">
        <v>129</v>
      </c>
      <c r="E289" s="234" t="s">
        <v>1</v>
      </c>
      <c r="F289" s="235" t="s">
        <v>361</v>
      </c>
      <c r="G289" s="232"/>
      <c r="H289" s="236">
        <v>11099.6</v>
      </c>
      <c r="I289" s="237"/>
      <c r="J289" s="232"/>
      <c r="K289" s="232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129</v>
      </c>
      <c r="AU289" s="242" t="s">
        <v>83</v>
      </c>
      <c r="AV289" s="13" t="s">
        <v>83</v>
      </c>
      <c r="AW289" s="13" t="s">
        <v>30</v>
      </c>
      <c r="AX289" s="13" t="s">
        <v>73</v>
      </c>
      <c r="AY289" s="242" t="s">
        <v>121</v>
      </c>
    </row>
    <row r="290" s="13" customFormat="1">
      <c r="A290" s="13"/>
      <c r="B290" s="231"/>
      <c r="C290" s="232"/>
      <c r="D290" s="233" t="s">
        <v>129</v>
      </c>
      <c r="E290" s="234" t="s">
        <v>1</v>
      </c>
      <c r="F290" s="235" t="s">
        <v>362</v>
      </c>
      <c r="G290" s="232"/>
      <c r="H290" s="236">
        <v>247.5</v>
      </c>
      <c r="I290" s="237"/>
      <c r="J290" s="232"/>
      <c r="K290" s="232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129</v>
      </c>
      <c r="AU290" s="242" t="s">
        <v>83</v>
      </c>
      <c r="AV290" s="13" t="s">
        <v>83</v>
      </c>
      <c r="AW290" s="13" t="s">
        <v>30</v>
      </c>
      <c r="AX290" s="13" t="s">
        <v>73</v>
      </c>
      <c r="AY290" s="242" t="s">
        <v>121</v>
      </c>
    </row>
    <row r="291" s="13" customFormat="1">
      <c r="A291" s="13"/>
      <c r="B291" s="231"/>
      <c r="C291" s="232"/>
      <c r="D291" s="233" t="s">
        <v>129</v>
      </c>
      <c r="E291" s="234" t="s">
        <v>1</v>
      </c>
      <c r="F291" s="235" t="s">
        <v>363</v>
      </c>
      <c r="G291" s="232"/>
      <c r="H291" s="236">
        <v>316.68000000000001</v>
      </c>
      <c r="I291" s="237"/>
      <c r="J291" s="232"/>
      <c r="K291" s="232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129</v>
      </c>
      <c r="AU291" s="242" t="s">
        <v>83</v>
      </c>
      <c r="AV291" s="13" t="s">
        <v>83</v>
      </c>
      <c r="AW291" s="13" t="s">
        <v>30</v>
      </c>
      <c r="AX291" s="13" t="s">
        <v>73</v>
      </c>
      <c r="AY291" s="242" t="s">
        <v>121</v>
      </c>
    </row>
    <row r="292" s="14" customFormat="1">
      <c r="A292" s="14"/>
      <c r="B292" s="243"/>
      <c r="C292" s="244"/>
      <c r="D292" s="233" t="s">
        <v>129</v>
      </c>
      <c r="E292" s="245" t="s">
        <v>1</v>
      </c>
      <c r="F292" s="246" t="s">
        <v>163</v>
      </c>
      <c r="G292" s="244"/>
      <c r="H292" s="247">
        <v>11663.780000000001</v>
      </c>
      <c r="I292" s="248"/>
      <c r="J292" s="244"/>
      <c r="K292" s="244"/>
      <c r="L292" s="249"/>
      <c r="M292" s="254"/>
      <c r="N292" s="255"/>
      <c r="O292" s="255"/>
      <c r="P292" s="255"/>
      <c r="Q292" s="255"/>
      <c r="R292" s="255"/>
      <c r="S292" s="255"/>
      <c r="T292" s="25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129</v>
      </c>
      <c r="AU292" s="253" t="s">
        <v>83</v>
      </c>
      <c r="AV292" s="14" t="s">
        <v>127</v>
      </c>
      <c r="AW292" s="14" t="s">
        <v>30</v>
      </c>
      <c r="AX292" s="14" t="s">
        <v>81</v>
      </c>
      <c r="AY292" s="253" t="s">
        <v>121</v>
      </c>
    </row>
    <row r="293" s="2" customFormat="1" ht="16.5" customHeight="1">
      <c r="A293" s="38"/>
      <c r="B293" s="39"/>
      <c r="C293" s="218" t="s">
        <v>364</v>
      </c>
      <c r="D293" s="218" t="s">
        <v>123</v>
      </c>
      <c r="E293" s="219" t="s">
        <v>365</v>
      </c>
      <c r="F293" s="220" t="s">
        <v>366</v>
      </c>
      <c r="G293" s="221" t="s">
        <v>216</v>
      </c>
      <c r="H293" s="222">
        <v>6624.9200000000001</v>
      </c>
      <c r="I293" s="223"/>
      <c r="J293" s="224">
        <f>ROUND(I293*H293,2)</f>
        <v>0</v>
      </c>
      <c r="K293" s="220" t="s">
        <v>1</v>
      </c>
      <c r="L293" s="44"/>
      <c r="M293" s="225" t="s">
        <v>1</v>
      </c>
      <c r="N293" s="226" t="s">
        <v>38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127</v>
      </c>
      <c r="AT293" s="229" t="s">
        <v>123</v>
      </c>
      <c r="AU293" s="229" t="s">
        <v>83</v>
      </c>
      <c r="AY293" s="17" t="s">
        <v>121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81</v>
      </c>
      <c r="BK293" s="230">
        <f>ROUND(I293*H293,2)</f>
        <v>0</v>
      </c>
      <c r="BL293" s="17" t="s">
        <v>127</v>
      </c>
      <c r="BM293" s="229" t="s">
        <v>367</v>
      </c>
    </row>
    <row r="294" s="15" customFormat="1">
      <c r="A294" s="15"/>
      <c r="B294" s="257"/>
      <c r="C294" s="258"/>
      <c r="D294" s="233" t="s">
        <v>129</v>
      </c>
      <c r="E294" s="259" t="s">
        <v>1</v>
      </c>
      <c r="F294" s="260" t="s">
        <v>178</v>
      </c>
      <c r="G294" s="258"/>
      <c r="H294" s="259" t="s">
        <v>1</v>
      </c>
      <c r="I294" s="261"/>
      <c r="J294" s="258"/>
      <c r="K294" s="258"/>
      <c r="L294" s="262"/>
      <c r="M294" s="263"/>
      <c r="N294" s="264"/>
      <c r="O294" s="264"/>
      <c r="P294" s="264"/>
      <c r="Q294" s="264"/>
      <c r="R294" s="264"/>
      <c r="S294" s="264"/>
      <c r="T294" s="26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6" t="s">
        <v>129</v>
      </c>
      <c r="AU294" s="266" t="s">
        <v>83</v>
      </c>
      <c r="AV294" s="15" t="s">
        <v>81</v>
      </c>
      <c r="AW294" s="15" t="s">
        <v>30</v>
      </c>
      <c r="AX294" s="15" t="s">
        <v>73</v>
      </c>
      <c r="AY294" s="266" t="s">
        <v>121</v>
      </c>
    </row>
    <row r="295" s="13" customFormat="1">
      <c r="A295" s="13"/>
      <c r="B295" s="231"/>
      <c r="C295" s="232"/>
      <c r="D295" s="233" t="s">
        <v>129</v>
      </c>
      <c r="E295" s="234" t="s">
        <v>1</v>
      </c>
      <c r="F295" s="235" t="s">
        <v>368</v>
      </c>
      <c r="G295" s="232"/>
      <c r="H295" s="236">
        <v>6312.7200000000003</v>
      </c>
      <c r="I295" s="237"/>
      <c r="J295" s="232"/>
      <c r="K295" s="232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129</v>
      </c>
      <c r="AU295" s="242" t="s">
        <v>83</v>
      </c>
      <c r="AV295" s="13" t="s">
        <v>83</v>
      </c>
      <c r="AW295" s="13" t="s">
        <v>30</v>
      </c>
      <c r="AX295" s="13" t="s">
        <v>73</v>
      </c>
      <c r="AY295" s="242" t="s">
        <v>121</v>
      </c>
    </row>
    <row r="296" s="15" customFormat="1">
      <c r="A296" s="15"/>
      <c r="B296" s="257"/>
      <c r="C296" s="258"/>
      <c r="D296" s="233" t="s">
        <v>129</v>
      </c>
      <c r="E296" s="259" t="s">
        <v>1</v>
      </c>
      <c r="F296" s="260" t="s">
        <v>190</v>
      </c>
      <c r="G296" s="258"/>
      <c r="H296" s="259" t="s">
        <v>1</v>
      </c>
      <c r="I296" s="261"/>
      <c r="J296" s="258"/>
      <c r="K296" s="258"/>
      <c r="L296" s="262"/>
      <c r="M296" s="263"/>
      <c r="N296" s="264"/>
      <c r="O296" s="264"/>
      <c r="P296" s="264"/>
      <c r="Q296" s="264"/>
      <c r="R296" s="264"/>
      <c r="S296" s="264"/>
      <c r="T296" s="26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6" t="s">
        <v>129</v>
      </c>
      <c r="AU296" s="266" t="s">
        <v>83</v>
      </c>
      <c r="AV296" s="15" t="s">
        <v>81</v>
      </c>
      <c r="AW296" s="15" t="s">
        <v>30</v>
      </c>
      <c r="AX296" s="15" t="s">
        <v>73</v>
      </c>
      <c r="AY296" s="266" t="s">
        <v>121</v>
      </c>
    </row>
    <row r="297" s="13" customFormat="1">
      <c r="A297" s="13"/>
      <c r="B297" s="231"/>
      <c r="C297" s="232"/>
      <c r="D297" s="233" t="s">
        <v>129</v>
      </c>
      <c r="E297" s="234" t="s">
        <v>1</v>
      </c>
      <c r="F297" s="235" t="s">
        <v>369</v>
      </c>
      <c r="G297" s="232"/>
      <c r="H297" s="236">
        <v>312.19999999999999</v>
      </c>
      <c r="I297" s="237"/>
      <c r="J297" s="232"/>
      <c r="K297" s="232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129</v>
      </c>
      <c r="AU297" s="242" t="s">
        <v>83</v>
      </c>
      <c r="AV297" s="13" t="s">
        <v>83</v>
      </c>
      <c r="AW297" s="13" t="s">
        <v>30</v>
      </c>
      <c r="AX297" s="13" t="s">
        <v>73</v>
      </c>
      <c r="AY297" s="242" t="s">
        <v>121</v>
      </c>
    </row>
    <row r="298" s="14" customFormat="1">
      <c r="A298" s="14"/>
      <c r="B298" s="243"/>
      <c r="C298" s="244"/>
      <c r="D298" s="233" t="s">
        <v>129</v>
      </c>
      <c r="E298" s="245" t="s">
        <v>1</v>
      </c>
      <c r="F298" s="246" t="s">
        <v>163</v>
      </c>
      <c r="G298" s="244"/>
      <c r="H298" s="247">
        <v>6624.9200000000001</v>
      </c>
      <c r="I298" s="248"/>
      <c r="J298" s="244"/>
      <c r="K298" s="244"/>
      <c r="L298" s="249"/>
      <c r="M298" s="254"/>
      <c r="N298" s="255"/>
      <c r="O298" s="255"/>
      <c r="P298" s="255"/>
      <c r="Q298" s="255"/>
      <c r="R298" s="255"/>
      <c r="S298" s="255"/>
      <c r="T298" s="256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129</v>
      </c>
      <c r="AU298" s="253" t="s">
        <v>83</v>
      </c>
      <c r="AV298" s="14" t="s">
        <v>127</v>
      </c>
      <c r="AW298" s="14" t="s">
        <v>30</v>
      </c>
      <c r="AX298" s="14" t="s">
        <v>81</v>
      </c>
      <c r="AY298" s="253" t="s">
        <v>121</v>
      </c>
    </row>
    <row r="299" s="2" customFormat="1" ht="16.5" customHeight="1">
      <c r="A299" s="38"/>
      <c r="B299" s="39"/>
      <c r="C299" s="218" t="s">
        <v>253</v>
      </c>
      <c r="D299" s="218" t="s">
        <v>123</v>
      </c>
      <c r="E299" s="219" t="s">
        <v>370</v>
      </c>
      <c r="F299" s="220" t="s">
        <v>371</v>
      </c>
      <c r="G299" s="221" t="s">
        <v>216</v>
      </c>
      <c r="H299" s="222">
        <v>2255.3299999999999</v>
      </c>
      <c r="I299" s="223"/>
      <c r="J299" s="224">
        <f>ROUND(I299*H299,2)</f>
        <v>0</v>
      </c>
      <c r="K299" s="220" t="s">
        <v>1</v>
      </c>
      <c r="L299" s="44"/>
      <c r="M299" s="225" t="s">
        <v>1</v>
      </c>
      <c r="N299" s="226" t="s">
        <v>38</v>
      </c>
      <c r="O299" s="91"/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9" t="s">
        <v>127</v>
      </c>
      <c r="AT299" s="229" t="s">
        <v>123</v>
      </c>
      <c r="AU299" s="229" t="s">
        <v>83</v>
      </c>
      <c r="AY299" s="17" t="s">
        <v>121</v>
      </c>
      <c r="BE299" s="230">
        <f>IF(N299="základní",J299,0)</f>
        <v>0</v>
      </c>
      <c r="BF299" s="230">
        <f>IF(N299="snížená",J299,0)</f>
        <v>0</v>
      </c>
      <c r="BG299" s="230">
        <f>IF(N299="zákl. přenesená",J299,0)</f>
        <v>0</v>
      </c>
      <c r="BH299" s="230">
        <f>IF(N299="sníž. přenesená",J299,0)</f>
        <v>0</v>
      </c>
      <c r="BI299" s="230">
        <f>IF(N299="nulová",J299,0)</f>
        <v>0</v>
      </c>
      <c r="BJ299" s="17" t="s">
        <v>81</v>
      </c>
      <c r="BK299" s="230">
        <f>ROUND(I299*H299,2)</f>
        <v>0</v>
      </c>
      <c r="BL299" s="17" t="s">
        <v>127</v>
      </c>
      <c r="BM299" s="229" t="s">
        <v>372</v>
      </c>
    </row>
    <row r="300" s="15" customFormat="1">
      <c r="A300" s="15"/>
      <c r="B300" s="257"/>
      <c r="C300" s="258"/>
      <c r="D300" s="233" t="s">
        <v>129</v>
      </c>
      <c r="E300" s="259" t="s">
        <v>1</v>
      </c>
      <c r="F300" s="260" t="s">
        <v>178</v>
      </c>
      <c r="G300" s="258"/>
      <c r="H300" s="259" t="s">
        <v>1</v>
      </c>
      <c r="I300" s="261"/>
      <c r="J300" s="258"/>
      <c r="K300" s="258"/>
      <c r="L300" s="262"/>
      <c r="M300" s="263"/>
      <c r="N300" s="264"/>
      <c r="O300" s="264"/>
      <c r="P300" s="264"/>
      <c r="Q300" s="264"/>
      <c r="R300" s="264"/>
      <c r="S300" s="264"/>
      <c r="T300" s="26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6" t="s">
        <v>129</v>
      </c>
      <c r="AU300" s="266" t="s">
        <v>83</v>
      </c>
      <c r="AV300" s="15" t="s">
        <v>81</v>
      </c>
      <c r="AW300" s="15" t="s">
        <v>30</v>
      </c>
      <c r="AX300" s="15" t="s">
        <v>73</v>
      </c>
      <c r="AY300" s="266" t="s">
        <v>121</v>
      </c>
    </row>
    <row r="301" s="13" customFormat="1">
      <c r="A301" s="13"/>
      <c r="B301" s="231"/>
      <c r="C301" s="232"/>
      <c r="D301" s="233" t="s">
        <v>129</v>
      </c>
      <c r="E301" s="234" t="s">
        <v>1</v>
      </c>
      <c r="F301" s="235" t="s">
        <v>373</v>
      </c>
      <c r="G301" s="232"/>
      <c r="H301" s="236">
        <v>2061.23</v>
      </c>
      <c r="I301" s="237"/>
      <c r="J301" s="232"/>
      <c r="K301" s="232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129</v>
      </c>
      <c r="AU301" s="242" t="s">
        <v>83</v>
      </c>
      <c r="AV301" s="13" t="s">
        <v>83</v>
      </c>
      <c r="AW301" s="13" t="s">
        <v>30</v>
      </c>
      <c r="AX301" s="13" t="s">
        <v>73</v>
      </c>
      <c r="AY301" s="242" t="s">
        <v>121</v>
      </c>
    </row>
    <row r="302" s="13" customFormat="1">
      <c r="A302" s="13"/>
      <c r="B302" s="231"/>
      <c r="C302" s="232"/>
      <c r="D302" s="233" t="s">
        <v>129</v>
      </c>
      <c r="E302" s="234" t="s">
        <v>1</v>
      </c>
      <c r="F302" s="235" t="s">
        <v>374</v>
      </c>
      <c r="G302" s="232"/>
      <c r="H302" s="236">
        <v>69.599999999999994</v>
      </c>
      <c r="I302" s="237"/>
      <c r="J302" s="232"/>
      <c r="K302" s="232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129</v>
      </c>
      <c r="AU302" s="242" t="s">
        <v>83</v>
      </c>
      <c r="AV302" s="13" t="s">
        <v>83</v>
      </c>
      <c r="AW302" s="13" t="s">
        <v>30</v>
      </c>
      <c r="AX302" s="13" t="s">
        <v>73</v>
      </c>
      <c r="AY302" s="242" t="s">
        <v>121</v>
      </c>
    </row>
    <row r="303" s="13" customFormat="1">
      <c r="A303" s="13"/>
      <c r="B303" s="231"/>
      <c r="C303" s="232"/>
      <c r="D303" s="233" t="s">
        <v>129</v>
      </c>
      <c r="E303" s="234" t="s">
        <v>1</v>
      </c>
      <c r="F303" s="235" t="s">
        <v>375</v>
      </c>
      <c r="G303" s="232"/>
      <c r="H303" s="236">
        <v>124.5</v>
      </c>
      <c r="I303" s="237"/>
      <c r="J303" s="232"/>
      <c r="K303" s="232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129</v>
      </c>
      <c r="AU303" s="242" t="s">
        <v>83</v>
      </c>
      <c r="AV303" s="13" t="s">
        <v>83</v>
      </c>
      <c r="AW303" s="13" t="s">
        <v>30</v>
      </c>
      <c r="AX303" s="13" t="s">
        <v>73</v>
      </c>
      <c r="AY303" s="242" t="s">
        <v>121</v>
      </c>
    </row>
    <row r="304" s="14" customFormat="1">
      <c r="A304" s="14"/>
      <c r="B304" s="243"/>
      <c r="C304" s="244"/>
      <c r="D304" s="233" t="s">
        <v>129</v>
      </c>
      <c r="E304" s="245" t="s">
        <v>1</v>
      </c>
      <c r="F304" s="246" t="s">
        <v>163</v>
      </c>
      <c r="G304" s="244"/>
      <c r="H304" s="247">
        <v>2255.3299999999999</v>
      </c>
      <c r="I304" s="248"/>
      <c r="J304" s="244"/>
      <c r="K304" s="244"/>
      <c r="L304" s="249"/>
      <c r="M304" s="254"/>
      <c r="N304" s="255"/>
      <c r="O304" s="255"/>
      <c r="P304" s="255"/>
      <c r="Q304" s="255"/>
      <c r="R304" s="255"/>
      <c r="S304" s="255"/>
      <c r="T304" s="256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129</v>
      </c>
      <c r="AU304" s="253" t="s">
        <v>83</v>
      </c>
      <c r="AV304" s="14" t="s">
        <v>127</v>
      </c>
      <c r="AW304" s="14" t="s">
        <v>30</v>
      </c>
      <c r="AX304" s="14" t="s">
        <v>81</v>
      </c>
      <c r="AY304" s="253" t="s">
        <v>121</v>
      </c>
    </row>
    <row r="305" s="2" customFormat="1" ht="16.5" customHeight="1">
      <c r="A305" s="38"/>
      <c r="B305" s="39"/>
      <c r="C305" s="218" t="s">
        <v>376</v>
      </c>
      <c r="D305" s="218" t="s">
        <v>123</v>
      </c>
      <c r="E305" s="219" t="s">
        <v>377</v>
      </c>
      <c r="F305" s="220" t="s">
        <v>378</v>
      </c>
      <c r="G305" s="221" t="s">
        <v>216</v>
      </c>
      <c r="H305" s="222">
        <v>2813.0500000000002</v>
      </c>
      <c r="I305" s="223"/>
      <c r="J305" s="224">
        <f>ROUND(I305*H305,2)</f>
        <v>0</v>
      </c>
      <c r="K305" s="220" t="s">
        <v>1</v>
      </c>
      <c r="L305" s="44"/>
      <c r="M305" s="225" t="s">
        <v>1</v>
      </c>
      <c r="N305" s="226" t="s">
        <v>38</v>
      </c>
      <c r="O305" s="91"/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127</v>
      </c>
      <c r="AT305" s="229" t="s">
        <v>123</v>
      </c>
      <c r="AU305" s="229" t="s">
        <v>83</v>
      </c>
      <c r="AY305" s="17" t="s">
        <v>121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81</v>
      </c>
      <c r="BK305" s="230">
        <f>ROUND(I305*H305,2)</f>
        <v>0</v>
      </c>
      <c r="BL305" s="17" t="s">
        <v>127</v>
      </c>
      <c r="BM305" s="229" t="s">
        <v>379</v>
      </c>
    </row>
    <row r="306" s="15" customFormat="1">
      <c r="A306" s="15"/>
      <c r="B306" s="257"/>
      <c r="C306" s="258"/>
      <c r="D306" s="233" t="s">
        <v>129</v>
      </c>
      <c r="E306" s="259" t="s">
        <v>1</v>
      </c>
      <c r="F306" s="260" t="s">
        <v>178</v>
      </c>
      <c r="G306" s="258"/>
      <c r="H306" s="259" t="s">
        <v>1</v>
      </c>
      <c r="I306" s="261"/>
      <c r="J306" s="258"/>
      <c r="K306" s="258"/>
      <c r="L306" s="262"/>
      <c r="M306" s="263"/>
      <c r="N306" s="264"/>
      <c r="O306" s="264"/>
      <c r="P306" s="264"/>
      <c r="Q306" s="264"/>
      <c r="R306" s="264"/>
      <c r="S306" s="264"/>
      <c r="T306" s="26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6" t="s">
        <v>129</v>
      </c>
      <c r="AU306" s="266" t="s">
        <v>83</v>
      </c>
      <c r="AV306" s="15" t="s">
        <v>81</v>
      </c>
      <c r="AW306" s="15" t="s">
        <v>30</v>
      </c>
      <c r="AX306" s="15" t="s">
        <v>73</v>
      </c>
      <c r="AY306" s="266" t="s">
        <v>121</v>
      </c>
    </row>
    <row r="307" s="13" customFormat="1">
      <c r="A307" s="13"/>
      <c r="B307" s="231"/>
      <c r="C307" s="232"/>
      <c r="D307" s="233" t="s">
        <v>129</v>
      </c>
      <c r="E307" s="234" t="s">
        <v>1</v>
      </c>
      <c r="F307" s="235" t="s">
        <v>380</v>
      </c>
      <c r="G307" s="232"/>
      <c r="H307" s="236">
        <v>2813.0500000000002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129</v>
      </c>
      <c r="AU307" s="242" t="s">
        <v>83</v>
      </c>
      <c r="AV307" s="13" t="s">
        <v>83</v>
      </c>
      <c r="AW307" s="13" t="s">
        <v>30</v>
      </c>
      <c r="AX307" s="13" t="s">
        <v>73</v>
      </c>
      <c r="AY307" s="242" t="s">
        <v>121</v>
      </c>
    </row>
    <row r="308" s="14" customFormat="1">
      <c r="A308" s="14"/>
      <c r="B308" s="243"/>
      <c r="C308" s="244"/>
      <c r="D308" s="233" t="s">
        <v>129</v>
      </c>
      <c r="E308" s="245" t="s">
        <v>1</v>
      </c>
      <c r="F308" s="246" t="s">
        <v>131</v>
      </c>
      <c r="G308" s="244"/>
      <c r="H308" s="247">
        <v>2813.0500000000002</v>
      </c>
      <c r="I308" s="248"/>
      <c r="J308" s="244"/>
      <c r="K308" s="244"/>
      <c r="L308" s="249"/>
      <c r="M308" s="254"/>
      <c r="N308" s="255"/>
      <c r="O308" s="255"/>
      <c r="P308" s="255"/>
      <c r="Q308" s="255"/>
      <c r="R308" s="255"/>
      <c r="S308" s="255"/>
      <c r="T308" s="256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129</v>
      </c>
      <c r="AU308" s="253" t="s">
        <v>83</v>
      </c>
      <c r="AV308" s="14" t="s">
        <v>127</v>
      </c>
      <c r="AW308" s="14" t="s">
        <v>30</v>
      </c>
      <c r="AX308" s="14" t="s">
        <v>81</v>
      </c>
      <c r="AY308" s="253" t="s">
        <v>121</v>
      </c>
    </row>
    <row r="309" s="2" customFormat="1" ht="16.5" customHeight="1">
      <c r="A309" s="38"/>
      <c r="B309" s="39"/>
      <c r="C309" s="218" t="s">
        <v>258</v>
      </c>
      <c r="D309" s="218" t="s">
        <v>123</v>
      </c>
      <c r="E309" s="219" t="s">
        <v>381</v>
      </c>
      <c r="F309" s="220" t="s">
        <v>382</v>
      </c>
      <c r="G309" s="221" t="s">
        <v>167</v>
      </c>
      <c r="H309" s="222">
        <v>23.550000000000001</v>
      </c>
      <c r="I309" s="223"/>
      <c r="J309" s="224">
        <f>ROUND(I309*H309,2)</f>
        <v>0</v>
      </c>
      <c r="K309" s="220" t="s">
        <v>1</v>
      </c>
      <c r="L309" s="44"/>
      <c r="M309" s="225" t="s">
        <v>1</v>
      </c>
      <c r="N309" s="226" t="s">
        <v>38</v>
      </c>
      <c r="O309" s="91"/>
      <c r="P309" s="227">
        <f>O309*H309</f>
        <v>0</v>
      </c>
      <c r="Q309" s="227">
        <v>0.01125</v>
      </c>
      <c r="R309" s="227">
        <f>Q309*H309</f>
        <v>0.26493749999999999</v>
      </c>
      <c r="S309" s="227">
        <v>0</v>
      </c>
      <c r="T309" s="228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9" t="s">
        <v>127</v>
      </c>
      <c r="AT309" s="229" t="s">
        <v>123</v>
      </c>
      <c r="AU309" s="229" t="s">
        <v>83</v>
      </c>
      <c r="AY309" s="17" t="s">
        <v>121</v>
      </c>
      <c r="BE309" s="230">
        <f>IF(N309="základní",J309,0)</f>
        <v>0</v>
      </c>
      <c r="BF309" s="230">
        <f>IF(N309="snížená",J309,0)</f>
        <v>0</v>
      </c>
      <c r="BG309" s="230">
        <f>IF(N309="zákl. přenesená",J309,0)</f>
        <v>0</v>
      </c>
      <c r="BH309" s="230">
        <f>IF(N309="sníž. přenesená",J309,0)</f>
        <v>0</v>
      </c>
      <c r="BI309" s="230">
        <f>IF(N309="nulová",J309,0)</f>
        <v>0</v>
      </c>
      <c r="BJ309" s="17" t="s">
        <v>81</v>
      </c>
      <c r="BK309" s="230">
        <f>ROUND(I309*H309,2)</f>
        <v>0</v>
      </c>
      <c r="BL309" s="17" t="s">
        <v>127</v>
      </c>
      <c r="BM309" s="229" t="s">
        <v>383</v>
      </c>
    </row>
    <row r="310" s="13" customFormat="1">
      <c r="A310" s="13"/>
      <c r="B310" s="231"/>
      <c r="C310" s="232"/>
      <c r="D310" s="233" t="s">
        <v>129</v>
      </c>
      <c r="E310" s="234" t="s">
        <v>1</v>
      </c>
      <c r="F310" s="235" t="s">
        <v>384</v>
      </c>
      <c r="G310" s="232"/>
      <c r="H310" s="236">
        <v>23.550000000000001</v>
      </c>
      <c r="I310" s="237"/>
      <c r="J310" s="232"/>
      <c r="K310" s="232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129</v>
      </c>
      <c r="AU310" s="242" t="s">
        <v>83</v>
      </c>
      <c r="AV310" s="13" t="s">
        <v>83</v>
      </c>
      <c r="AW310" s="13" t="s">
        <v>30</v>
      </c>
      <c r="AX310" s="13" t="s">
        <v>73</v>
      </c>
      <c r="AY310" s="242" t="s">
        <v>121</v>
      </c>
    </row>
    <row r="311" s="14" customFormat="1">
      <c r="A311" s="14"/>
      <c r="B311" s="243"/>
      <c r="C311" s="244"/>
      <c r="D311" s="233" t="s">
        <v>129</v>
      </c>
      <c r="E311" s="245" t="s">
        <v>1</v>
      </c>
      <c r="F311" s="246" t="s">
        <v>131</v>
      </c>
      <c r="G311" s="244"/>
      <c r="H311" s="247">
        <v>23.550000000000001</v>
      </c>
      <c r="I311" s="248"/>
      <c r="J311" s="244"/>
      <c r="K311" s="244"/>
      <c r="L311" s="249"/>
      <c r="M311" s="254"/>
      <c r="N311" s="255"/>
      <c r="O311" s="255"/>
      <c r="P311" s="255"/>
      <c r="Q311" s="255"/>
      <c r="R311" s="255"/>
      <c r="S311" s="255"/>
      <c r="T311" s="25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129</v>
      </c>
      <c r="AU311" s="253" t="s">
        <v>83</v>
      </c>
      <c r="AV311" s="14" t="s">
        <v>127</v>
      </c>
      <c r="AW311" s="14" t="s">
        <v>30</v>
      </c>
      <c r="AX311" s="14" t="s">
        <v>81</v>
      </c>
      <c r="AY311" s="253" t="s">
        <v>121</v>
      </c>
    </row>
    <row r="312" s="2" customFormat="1" ht="16.5" customHeight="1">
      <c r="A312" s="38"/>
      <c r="B312" s="39"/>
      <c r="C312" s="218" t="s">
        <v>385</v>
      </c>
      <c r="D312" s="218" t="s">
        <v>123</v>
      </c>
      <c r="E312" s="219" t="s">
        <v>386</v>
      </c>
      <c r="F312" s="220" t="s">
        <v>387</v>
      </c>
      <c r="G312" s="221" t="s">
        <v>228</v>
      </c>
      <c r="H312" s="222">
        <v>101.794</v>
      </c>
      <c r="I312" s="223"/>
      <c r="J312" s="224">
        <f>ROUND(I312*H312,2)</f>
        <v>0</v>
      </c>
      <c r="K312" s="220" t="s">
        <v>1</v>
      </c>
      <c r="L312" s="44"/>
      <c r="M312" s="225" t="s">
        <v>1</v>
      </c>
      <c r="N312" s="226" t="s">
        <v>38</v>
      </c>
      <c r="O312" s="91"/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127</v>
      </c>
      <c r="AT312" s="229" t="s">
        <v>123</v>
      </c>
      <c r="AU312" s="229" t="s">
        <v>83</v>
      </c>
      <c r="AY312" s="17" t="s">
        <v>121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81</v>
      </c>
      <c r="BK312" s="230">
        <f>ROUND(I312*H312,2)</f>
        <v>0</v>
      </c>
      <c r="BL312" s="17" t="s">
        <v>127</v>
      </c>
      <c r="BM312" s="229" t="s">
        <v>388</v>
      </c>
    </row>
    <row r="313" s="15" customFormat="1">
      <c r="A313" s="15"/>
      <c r="B313" s="257"/>
      <c r="C313" s="258"/>
      <c r="D313" s="233" t="s">
        <v>129</v>
      </c>
      <c r="E313" s="259" t="s">
        <v>1</v>
      </c>
      <c r="F313" s="260" t="s">
        <v>389</v>
      </c>
      <c r="G313" s="258"/>
      <c r="H313" s="259" t="s">
        <v>1</v>
      </c>
      <c r="I313" s="261"/>
      <c r="J313" s="258"/>
      <c r="K313" s="258"/>
      <c r="L313" s="262"/>
      <c r="M313" s="263"/>
      <c r="N313" s="264"/>
      <c r="O313" s="264"/>
      <c r="P313" s="264"/>
      <c r="Q313" s="264"/>
      <c r="R313" s="264"/>
      <c r="S313" s="264"/>
      <c r="T313" s="26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6" t="s">
        <v>129</v>
      </c>
      <c r="AU313" s="266" t="s">
        <v>83</v>
      </c>
      <c r="AV313" s="15" t="s">
        <v>81</v>
      </c>
      <c r="AW313" s="15" t="s">
        <v>30</v>
      </c>
      <c r="AX313" s="15" t="s">
        <v>73</v>
      </c>
      <c r="AY313" s="266" t="s">
        <v>121</v>
      </c>
    </row>
    <row r="314" s="15" customFormat="1">
      <c r="A314" s="15"/>
      <c r="B314" s="257"/>
      <c r="C314" s="258"/>
      <c r="D314" s="233" t="s">
        <v>129</v>
      </c>
      <c r="E314" s="259" t="s">
        <v>1</v>
      </c>
      <c r="F314" s="260" t="s">
        <v>390</v>
      </c>
      <c r="G314" s="258"/>
      <c r="H314" s="259" t="s">
        <v>1</v>
      </c>
      <c r="I314" s="261"/>
      <c r="J314" s="258"/>
      <c r="K314" s="258"/>
      <c r="L314" s="262"/>
      <c r="M314" s="263"/>
      <c r="N314" s="264"/>
      <c r="O314" s="264"/>
      <c r="P314" s="264"/>
      <c r="Q314" s="264"/>
      <c r="R314" s="264"/>
      <c r="S314" s="264"/>
      <c r="T314" s="26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6" t="s">
        <v>129</v>
      </c>
      <c r="AU314" s="266" t="s">
        <v>83</v>
      </c>
      <c r="AV314" s="15" t="s">
        <v>81</v>
      </c>
      <c r="AW314" s="15" t="s">
        <v>30</v>
      </c>
      <c r="AX314" s="15" t="s">
        <v>73</v>
      </c>
      <c r="AY314" s="266" t="s">
        <v>121</v>
      </c>
    </row>
    <row r="315" s="13" customFormat="1">
      <c r="A315" s="13"/>
      <c r="B315" s="231"/>
      <c r="C315" s="232"/>
      <c r="D315" s="233" t="s">
        <v>129</v>
      </c>
      <c r="E315" s="234" t="s">
        <v>1</v>
      </c>
      <c r="F315" s="235" t="s">
        <v>391</v>
      </c>
      <c r="G315" s="232"/>
      <c r="H315" s="236">
        <v>0.68000000000000005</v>
      </c>
      <c r="I315" s="237"/>
      <c r="J315" s="232"/>
      <c r="K315" s="232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129</v>
      </c>
      <c r="AU315" s="242" t="s">
        <v>83</v>
      </c>
      <c r="AV315" s="13" t="s">
        <v>83</v>
      </c>
      <c r="AW315" s="13" t="s">
        <v>30</v>
      </c>
      <c r="AX315" s="13" t="s">
        <v>73</v>
      </c>
      <c r="AY315" s="242" t="s">
        <v>121</v>
      </c>
    </row>
    <row r="316" s="13" customFormat="1">
      <c r="A316" s="13"/>
      <c r="B316" s="231"/>
      <c r="C316" s="232"/>
      <c r="D316" s="233" t="s">
        <v>129</v>
      </c>
      <c r="E316" s="234" t="s">
        <v>1</v>
      </c>
      <c r="F316" s="235" t="s">
        <v>392</v>
      </c>
      <c r="G316" s="232"/>
      <c r="H316" s="236">
        <v>5.625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129</v>
      </c>
      <c r="AU316" s="242" t="s">
        <v>83</v>
      </c>
      <c r="AV316" s="13" t="s">
        <v>83</v>
      </c>
      <c r="AW316" s="13" t="s">
        <v>30</v>
      </c>
      <c r="AX316" s="13" t="s">
        <v>73</v>
      </c>
      <c r="AY316" s="242" t="s">
        <v>121</v>
      </c>
    </row>
    <row r="317" s="13" customFormat="1">
      <c r="A317" s="13"/>
      <c r="B317" s="231"/>
      <c r="C317" s="232"/>
      <c r="D317" s="233" t="s">
        <v>129</v>
      </c>
      <c r="E317" s="234" t="s">
        <v>1</v>
      </c>
      <c r="F317" s="235" t="s">
        <v>393</v>
      </c>
      <c r="G317" s="232"/>
      <c r="H317" s="236">
        <v>18.213000000000001</v>
      </c>
      <c r="I317" s="237"/>
      <c r="J317" s="232"/>
      <c r="K317" s="232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129</v>
      </c>
      <c r="AU317" s="242" t="s">
        <v>83</v>
      </c>
      <c r="AV317" s="13" t="s">
        <v>83</v>
      </c>
      <c r="AW317" s="13" t="s">
        <v>30</v>
      </c>
      <c r="AX317" s="13" t="s">
        <v>73</v>
      </c>
      <c r="AY317" s="242" t="s">
        <v>121</v>
      </c>
    </row>
    <row r="318" s="13" customFormat="1">
      <c r="A318" s="13"/>
      <c r="B318" s="231"/>
      <c r="C318" s="232"/>
      <c r="D318" s="233" t="s">
        <v>129</v>
      </c>
      <c r="E318" s="234" t="s">
        <v>1</v>
      </c>
      <c r="F318" s="235" t="s">
        <v>394</v>
      </c>
      <c r="G318" s="232"/>
      <c r="H318" s="236">
        <v>51.176000000000002</v>
      </c>
      <c r="I318" s="237"/>
      <c r="J318" s="232"/>
      <c r="K318" s="232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129</v>
      </c>
      <c r="AU318" s="242" t="s">
        <v>83</v>
      </c>
      <c r="AV318" s="13" t="s">
        <v>83</v>
      </c>
      <c r="AW318" s="13" t="s">
        <v>30</v>
      </c>
      <c r="AX318" s="13" t="s">
        <v>73</v>
      </c>
      <c r="AY318" s="242" t="s">
        <v>121</v>
      </c>
    </row>
    <row r="319" s="13" customFormat="1">
      <c r="A319" s="13"/>
      <c r="B319" s="231"/>
      <c r="C319" s="232"/>
      <c r="D319" s="233" t="s">
        <v>129</v>
      </c>
      <c r="E319" s="234" t="s">
        <v>1</v>
      </c>
      <c r="F319" s="235" t="s">
        <v>395</v>
      </c>
      <c r="G319" s="232"/>
      <c r="H319" s="236">
        <v>26.100000000000001</v>
      </c>
      <c r="I319" s="237"/>
      <c r="J319" s="232"/>
      <c r="K319" s="232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129</v>
      </c>
      <c r="AU319" s="242" t="s">
        <v>83</v>
      </c>
      <c r="AV319" s="13" t="s">
        <v>83</v>
      </c>
      <c r="AW319" s="13" t="s">
        <v>30</v>
      </c>
      <c r="AX319" s="13" t="s">
        <v>73</v>
      </c>
      <c r="AY319" s="242" t="s">
        <v>121</v>
      </c>
    </row>
    <row r="320" s="14" customFormat="1">
      <c r="A320" s="14"/>
      <c r="B320" s="243"/>
      <c r="C320" s="244"/>
      <c r="D320" s="233" t="s">
        <v>129</v>
      </c>
      <c r="E320" s="245" t="s">
        <v>1</v>
      </c>
      <c r="F320" s="246" t="s">
        <v>163</v>
      </c>
      <c r="G320" s="244"/>
      <c r="H320" s="247">
        <v>101.79400000000001</v>
      </c>
      <c r="I320" s="248"/>
      <c r="J320" s="244"/>
      <c r="K320" s="244"/>
      <c r="L320" s="249"/>
      <c r="M320" s="254"/>
      <c r="N320" s="255"/>
      <c r="O320" s="255"/>
      <c r="P320" s="255"/>
      <c r="Q320" s="255"/>
      <c r="R320" s="255"/>
      <c r="S320" s="255"/>
      <c r="T320" s="25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3" t="s">
        <v>129</v>
      </c>
      <c r="AU320" s="253" t="s">
        <v>83</v>
      </c>
      <c r="AV320" s="14" t="s">
        <v>127</v>
      </c>
      <c r="AW320" s="14" t="s">
        <v>30</v>
      </c>
      <c r="AX320" s="14" t="s">
        <v>81</v>
      </c>
      <c r="AY320" s="253" t="s">
        <v>121</v>
      </c>
    </row>
    <row r="321" s="12" customFormat="1" ht="22.8" customHeight="1">
      <c r="A321" s="12"/>
      <c r="B321" s="202"/>
      <c r="C321" s="203"/>
      <c r="D321" s="204" t="s">
        <v>72</v>
      </c>
      <c r="E321" s="216" t="s">
        <v>143</v>
      </c>
      <c r="F321" s="216" t="s">
        <v>396</v>
      </c>
      <c r="G321" s="203"/>
      <c r="H321" s="203"/>
      <c r="I321" s="206"/>
      <c r="J321" s="217">
        <f>BK321</f>
        <v>0</v>
      </c>
      <c r="K321" s="203"/>
      <c r="L321" s="208"/>
      <c r="M321" s="209"/>
      <c r="N321" s="210"/>
      <c r="O321" s="210"/>
      <c r="P321" s="211">
        <f>SUM(P322:P324)</f>
        <v>0</v>
      </c>
      <c r="Q321" s="210"/>
      <c r="R321" s="211">
        <f>SUM(R322:R324)</f>
        <v>0</v>
      </c>
      <c r="S321" s="210"/>
      <c r="T321" s="212">
        <f>SUM(T322:T324)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3" t="s">
        <v>81</v>
      </c>
      <c r="AT321" s="214" t="s">
        <v>72</v>
      </c>
      <c r="AU321" s="214" t="s">
        <v>81</v>
      </c>
      <c r="AY321" s="213" t="s">
        <v>121</v>
      </c>
      <c r="BK321" s="215">
        <f>SUM(BK322:BK324)</f>
        <v>0</v>
      </c>
    </row>
    <row r="322" s="2" customFormat="1" ht="21.75" customHeight="1">
      <c r="A322" s="38"/>
      <c r="B322" s="39"/>
      <c r="C322" s="218" t="s">
        <v>262</v>
      </c>
      <c r="D322" s="218" t="s">
        <v>123</v>
      </c>
      <c r="E322" s="219" t="s">
        <v>397</v>
      </c>
      <c r="F322" s="220" t="s">
        <v>398</v>
      </c>
      <c r="G322" s="221" t="s">
        <v>126</v>
      </c>
      <c r="H322" s="222">
        <v>20</v>
      </c>
      <c r="I322" s="223"/>
      <c r="J322" s="224">
        <f>ROUND(I322*H322,2)</f>
        <v>0</v>
      </c>
      <c r="K322" s="220" t="s">
        <v>1</v>
      </c>
      <c r="L322" s="44"/>
      <c r="M322" s="225" t="s">
        <v>1</v>
      </c>
      <c r="N322" s="226" t="s">
        <v>38</v>
      </c>
      <c r="O322" s="91"/>
      <c r="P322" s="227">
        <f>O322*H322</f>
        <v>0</v>
      </c>
      <c r="Q322" s="227">
        <v>0</v>
      </c>
      <c r="R322" s="227">
        <f>Q322*H322</f>
        <v>0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127</v>
      </c>
      <c r="AT322" s="229" t="s">
        <v>123</v>
      </c>
      <c r="AU322" s="229" t="s">
        <v>83</v>
      </c>
      <c r="AY322" s="17" t="s">
        <v>121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81</v>
      </c>
      <c r="BK322" s="230">
        <f>ROUND(I322*H322,2)</f>
        <v>0</v>
      </c>
      <c r="BL322" s="17" t="s">
        <v>127</v>
      </c>
      <c r="BM322" s="229" t="s">
        <v>399</v>
      </c>
    </row>
    <row r="323" s="13" customFormat="1">
      <c r="A323" s="13"/>
      <c r="B323" s="231"/>
      <c r="C323" s="232"/>
      <c r="D323" s="233" t="s">
        <v>129</v>
      </c>
      <c r="E323" s="234" t="s">
        <v>1</v>
      </c>
      <c r="F323" s="235" t="s">
        <v>400</v>
      </c>
      <c r="G323" s="232"/>
      <c r="H323" s="236">
        <v>20</v>
      </c>
      <c r="I323" s="237"/>
      <c r="J323" s="232"/>
      <c r="K323" s="232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129</v>
      </c>
      <c r="AU323" s="242" t="s">
        <v>83</v>
      </c>
      <c r="AV323" s="13" t="s">
        <v>83</v>
      </c>
      <c r="AW323" s="13" t="s">
        <v>30</v>
      </c>
      <c r="AX323" s="13" t="s">
        <v>73</v>
      </c>
      <c r="AY323" s="242" t="s">
        <v>121</v>
      </c>
    </row>
    <row r="324" s="14" customFormat="1">
      <c r="A324" s="14"/>
      <c r="B324" s="243"/>
      <c r="C324" s="244"/>
      <c r="D324" s="233" t="s">
        <v>129</v>
      </c>
      <c r="E324" s="245" t="s">
        <v>1</v>
      </c>
      <c r="F324" s="246" t="s">
        <v>131</v>
      </c>
      <c r="G324" s="244"/>
      <c r="H324" s="247">
        <v>20</v>
      </c>
      <c r="I324" s="248"/>
      <c r="J324" s="244"/>
      <c r="K324" s="244"/>
      <c r="L324" s="249"/>
      <c r="M324" s="254"/>
      <c r="N324" s="255"/>
      <c r="O324" s="255"/>
      <c r="P324" s="255"/>
      <c r="Q324" s="255"/>
      <c r="R324" s="255"/>
      <c r="S324" s="255"/>
      <c r="T324" s="256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129</v>
      </c>
      <c r="AU324" s="253" t="s">
        <v>83</v>
      </c>
      <c r="AV324" s="14" t="s">
        <v>127</v>
      </c>
      <c r="AW324" s="14" t="s">
        <v>30</v>
      </c>
      <c r="AX324" s="14" t="s">
        <v>81</v>
      </c>
      <c r="AY324" s="253" t="s">
        <v>121</v>
      </c>
    </row>
    <row r="325" s="12" customFormat="1" ht="22.8" customHeight="1">
      <c r="A325" s="12"/>
      <c r="B325" s="202"/>
      <c r="C325" s="203"/>
      <c r="D325" s="204" t="s">
        <v>72</v>
      </c>
      <c r="E325" s="216" t="s">
        <v>127</v>
      </c>
      <c r="F325" s="216" t="s">
        <v>401</v>
      </c>
      <c r="G325" s="203"/>
      <c r="H325" s="203"/>
      <c r="I325" s="206"/>
      <c r="J325" s="217">
        <f>BK325</f>
        <v>0</v>
      </c>
      <c r="K325" s="203"/>
      <c r="L325" s="208"/>
      <c r="M325" s="209"/>
      <c r="N325" s="210"/>
      <c r="O325" s="210"/>
      <c r="P325" s="211">
        <f>SUM(P326:P340)</f>
        <v>0</v>
      </c>
      <c r="Q325" s="210"/>
      <c r="R325" s="211">
        <f>SUM(R326:R340)</f>
        <v>963.64862399999993</v>
      </c>
      <c r="S325" s="210"/>
      <c r="T325" s="212">
        <f>SUM(T326:T340)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3" t="s">
        <v>81</v>
      </c>
      <c r="AT325" s="214" t="s">
        <v>72</v>
      </c>
      <c r="AU325" s="214" t="s">
        <v>81</v>
      </c>
      <c r="AY325" s="213" t="s">
        <v>121</v>
      </c>
      <c r="BK325" s="215">
        <f>SUM(BK326:BK340)</f>
        <v>0</v>
      </c>
    </row>
    <row r="326" s="2" customFormat="1" ht="16.5" customHeight="1">
      <c r="A326" s="38"/>
      <c r="B326" s="39"/>
      <c r="C326" s="218" t="s">
        <v>402</v>
      </c>
      <c r="D326" s="218" t="s">
        <v>123</v>
      </c>
      <c r="E326" s="219" t="s">
        <v>403</v>
      </c>
      <c r="F326" s="220" t="s">
        <v>404</v>
      </c>
      <c r="G326" s="221" t="s">
        <v>172</v>
      </c>
      <c r="H326" s="222">
        <v>67.650000000000006</v>
      </c>
      <c r="I326" s="223"/>
      <c r="J326" s="224">
        <f>ROUND(I326*H326,2)</f>
        <v>0</v>
      </c>
      <c r="K326" s="220" t="s">
        <v>1</v>
      </c>
      <c r="L326" s="44"/>
      <c r="M326" s="225" t="s">
        <v>1</v>
      </c>
      <c r="N326" s="226" t="s">
        <v>38</v>
      </c>
      <c r="O326" s="91"/>
      <c r="P326" s="227">
        <f>O326*H326</f>
        <v>0</v>
      </c>
      <c r="Q326" s="227">
        <v>2.13408</v>
      </c>
      <c r="R326" s="227">
        <f>Q326*H326</f>
        <v>144.37051200000002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127</v>
      </c>
      <c r="AT326" s="229" t="s">
        <v>123</v>
      </c>
      <c r="AU326" s="229" t="s">
        <v>83</v>
      </c>
      <c r="AY326" s="17" t="s">
        <v>121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81</v>
      </c>
      <c r="BK326" s="230">
        <f>ROUND(I326*H326,2)</f>
        <v>0</v>
      </c>
      <c r="BL326" s="17" t="s">
        <v>127</v>
      </c>
      <c r="BM326" s="229" t="s">
        <v>405</v>
      </c>
    </row>
    <row r="327" s="13" customFormat="1">
      <c r="A327" s="13"/>
      <c r="B327" s="231"/>
      <c r="C327" s="232"/>
      <c r="D327" s="233" t="s">
        <v>129</v>
      </c>
      <c r="E327" s="234" t="s">
        <v>1</v>
      </c>
      <c r="F327" s="235" t="s">
        <v>406</v>
      </c>
      <c r="G327" s="232"/>
      <c r="H327" s="236">
        <v>67.650000000000006</v>
      </c>
      <c r="I327" s="237"/>
      <c r="J327" s="232"/>
      <c r="K327" s="232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129</v>
      </c>
      <c r="AU327" s="242" t="s">
        <v>83</v>
      </c>
      <c r="AV327" s="13" t="s">
        <v>83</v>
      </c>
      <c r="AW327" s="13" t="s">
        <v>30</v>
      </c>
      <c r="AX327" s="13" t="s">
        <v>73</v>
      </c>
      <c r="AY327" s="242" t="s">
        <v>121</v>
      </c>
    </row>
    <row r="328" s="14" customFormat="1">
      <c r="A328" s="14"/>
      <c r="B328" s="243"/>
      <c r="C328" s="244"/>
      <c r="D328" s="233" t="s">
        <v>129</v>
      </c>
      <c r="E328" s="245" t="s">
        <v>1</v>
      </c>
      <c r="F328" s="246" t="s">
        <v>131</v>
      </c>
      <c r="G328" s="244"/>
      <c r="H328" s="247">
        <v>67.650000000000006</v>
      </c>
      <c r="I328" s="248"/>
      <c r="J328" s="244"/>
      <c r="K328" s="244"/>
      <c r="L328" s="249"/>
      <c r="M328" s="254"/>
      <c r="N328" s="255"/>
      <c r="O328" s="255"/>
      <c r="P328" s="255"/>
      <c r="Q328" s="255"/>
      <c r="R328" s="255"/>
      <c r="S328" s="255"/>
      <c r="T328" s="25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129</v>
      </c>
      <c r="AU328" s="253" t="s">
        <v>83</v>
      </c>
      <c r="AV328" s="14" t="s">
        <v>127</v>
      </c>
      <c r="AW328" s="14" t="s">
        <v>30</v>
      </c>
      <c r="AX328" s="14" t="s">
        <v>81</v>
      </c>
      <c r="AY328" s="253" t="s">
        <v>121</v>
      </c>
    </row>
    <row r="329" s="2" customFormat="1" ht="21.75" customHeight="1">
      <c r="A329" s="38"/>
      <c r="B329" s="39"/>
      <c r="C329" s="218" t="s">
        <v>268</v>
      </c>
      <c r="D329" s="218" t="s">
        <v>123</v>
      </c>
      <c r="E329" s="219" t="s">
        <v>407</v>
      </c>
      <c r="F329" s="220" t="s">
        <v>408</v>
      </c>
      <c r="G329" s="221" t="s">
        <v>172</v>
      </c>
      <c r="H329" s="222">
        <v>294.60000000000002</v>
      </c>
      <c r="I329" s="223"/>
      <c r="J329" s="224">
        <f>ROUND(I329*H329,2)</f>
        <v>0</v>
      </c>
      <c r="K329" s="220" t="s">
        <v>1</v>
      </c>
      <c r="L329" s="44"/>
      <c r="M329" s="225" t="s">
        <v>1</v>
      </c>
      <c r="N329" s="226" t="s">
        <v>38</v>
      </c>
      <c r="O329" s="91"/>
      <c r="P329" s="227">
        <f>O329*H329</f>
        <v>0</v>
      </c>
      <c r="Q329" s="227">
        <v>1.54</v>
      </c>
      <c r="R329" s="227">
        <f>Q329*H329</f>
        <v>453.68400000000003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127</v>
      </c>
      <c r="AT329" s="229" t="s">
        <v>123</v>
      </c>
      <c r="AU329" s="229" t="s">
        <v>83</v>
      </c>
      <c r="AY329" s="17" t="s">
        <v>121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81</v>
      </c>
      <c r="BK329" s="230">
        <f>ROUND(I329*H329,2)</f>
        <v>0</v>
      </c>
      <c r="BL329" s="17" t="s">
        <v>127</v>
      </c>
      <c r="BM329" s="229" t="s">
        <v>409</v>
      </c>
    </row>
    <row r="330" s="15" customFormat="1">
      <c r="A330" s="15"/>
      <c r="B330" s="257"/>
      <c r="C330" s="258"/>
      <c r="D330" s="233" t="s">
        <v>129</v>
      </c>
      <c r="E330" s="259" t="s">
        <v>1</v>
      </c>
      <c r="F330" s="260" t="s">
        <v>410</v>
      </c>
      <c r="G330" s="258"/>
      <c r="H330" s="259" t="s">
        <v>1</v>
      </c>
      <c r="I330" s="261"/>
      <c r="J330" s="258"/>
      <c r="K330" s="258"/>
      <c r="L330" s="262"/>
      <c r="M330" s="263"/>
      <c r="N330" s="264"/>
      <c r="O330" s="264"/>
      <c r="P330" s="264"/>
      <c r="Q330" s="264"/>
      <c r="R330" s="264"/>
      <c r="S330" s="264"/>
      <c r="T330" s="26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6" t="s">
        <v>129</v>
      </c>
      <c r="AU330" s="266" t="s">
        <v>83</v>
      </c>
      <c r="AV330" s="15" t="s">
        <v>81</v>
      </c>
      <c r="AW330" s="15" t="s">
        <v>30</v>
      </c>
      <c r="AX330" s="15" t="s">
        <v>73</v>
      </c>
      <c r="AY330" s="266" t="s">
        <v>121</v>
      </c>
    </row>
    <row r="331" s="13" customFormat="1">
      <c r="A331" s="13"/>
      <c r="B331" s="231"/>
      <c r="C331" s="232"/>
      <c r="D331" s="233" t="s">
        <v>129</v>
      </c>
      <c r="E331" s="234" t="s">
        <v>1</v>
      </c>
      <c r="F331" s="235" t="s">
        <v>411</v>
      </c>
      <c r="G331" s="232"/>
      <c r="H331" s="236">
        <v>294.60000000000002</v>
      </c>
      <c r="I331" s="237"/>
      <c r="J331" s="232"/>
      <c r="K331" s="232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129</v>
      </c>
      <c r="AU331" s="242" t="s">
        <v>83</v>
      </c>
      <c r="AV331" s="13" t="s">
        <v>83</v>
      </c>
      <c r="AW331" s="13" t="s">
        <v>30</v>
      </c>
      <c r="AX331" s="13" t="s">
        <v>73</v>
      </c>
      <c r="AY331" s="242" t="s">
        <v>121</v>
      </c>
    </row>
    <row r="332" s="14" customFormat="1">
      <c r="A332" s="14"/>
      <c r="B332" s="243"/>
      <c r="C332" s="244"/>
      <c r="D332" s="233" t="s">
        <v>129</v>
      </c>
      <c r="E332" s="245" t="s">
        <v>1</v>
      </c>
      <c r="F332" s="246" t="s">
        <v>131</v>
      </c>
      <c r="G332" s="244"/>
      <c r="H332" s="247">
        <v>294.60000000000002</v>
      </c>
      <c r="I332" s="248"/>
      <c r="J332" s="244"/>
      <c r="K332" s="244"/>
      <c r="L332" s="249"/>
      <c r="M332" s="254"/>
      <c r="N332" s="255"/>
      <c r="O332" s="255"/>
      <c r="P332" s="255"/>
      <c r="Q332" s="255"/>
      <c r="R332" s="255"/>
      <c r="S332" s="255"/>
      <c r="T332" s="25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129</v>
      </c>
      <c r="AU332" s="253" t="s">
        <v>83</v>
      </c>
      <c r="AV332" s="14" t="s">
        <v>127</v>
      </c>
      <c r="AW332" s="14" t="s">
        <v>30</v>
      </c>
      <c r="AX332" s="14" t="s">
        <v>81</v>
      </c>
      <c r="AY332" s="253" t="s">
        <v>121</v>
      </c>
    </row>
    <row r="333" s="2" customFormat="1" ht="16.5" customHeight="1">
      <c r="A333" s="38"/>
      <c r="B333" s="39"/>
      <c r="C333" s="218" t="s">
        <v>412</v>
      </c>
      <c r="D333" s="218" t="s">
        <v>123</v>
      </c>
      <c r="E333" s="219" t="s">
        <v>413</v>
      </c>
      <c r="F333" s="220" t="s">
        <v>414</v>
      </c>
      <c r="G333" s="221" t="s">
        <v>172</v>
      </c>
      <c r="H333" s="222">
        <v>183.09</v>
      </c>
      <c r="I333" s="223"/>
      <c r="J333" s="224">
        <f>ROUND(I333*H333,2)</f>
        <v>0</v>
      </c>
      <c r="K333" s="220" t="s">
        <v>1</v>
      </c>
      <c r="L333" s="44"/>
      <c r="M333" s="225" t="s">
        <v>1</v>
      </c>
      <c r="N333" s="226" t="s">
        <v>38</v>
      </c>
      <c r="O333" s="91"/>
      <c r="P333" s="227">
        <f>O333*H333</f>
        <v>0</v>
      </c>
      <c r="Q333" s="227">
        <v>1.9967999999999999</v>
      </c>
      <c r="R333" s="227">
        <f>Q333*H333</f>
        <v>365.594112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127</v>
      </c>
      <c r="AT333" s="229" t="s">
        <v>123</v>
      </c>
      <c r="AU333" s="229" t="s">
        <v>83</v>
      </c>
      <c r="AY333" s="17" t="s">
        <v>121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81</v>
      </c>
      <c r="BK333" s="230">
        <f>ROUND(I333*H333,2)</f>
        <v>0</v>
      </c>
      <c r="BL333" s="17" t="s">
        <v>127</v>
      </c>
      <c r="BM333" s="229" t="s">
        <v>415</v>
      </c>
    </row>
    <row r="334" s="15" customFormat="1">
      <c r="A334" s="15"/>
      <c r="B334" s="257"/>
      <c r="C334" s="258"/>
      <c r="D334" s="233" t="s">
        <v>129</v>
      </c>
      <c r="E334" s="259" t="s">
        <v>1</v>
      </c>
      <c r="F334" s="260" t="s">
        <v>416</v>
      </c>
      <c r="G334" s="258"/>
      <c r="H334" s="259" t="s">
        <v>1</v>
      </c>
      <c r="I334" s="261"/>
      <c r="J334" s="258"/>
      <c r="K334" s="258"/>
      <c r="L334" s="262"/>
      <c r="M334" s="263"/>
      <c r="N334" s="264"/>
      <c r="O334" s="264"/>
      <c r="P334" s="264"/>
      <c r="Q334" s="264"/>
      <c r="R334" s="264"/>
      <c r="S334" s="264"/>
      <c r="T334" s="265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66" t="s">
        <v>129</v>
      </c>
      <c r="AU334" s="266" t="s">
        <v>83</v>
      </c>
      <c r="AV334" s="15" t="s">
        <v>81</v>
      </c>
      <c r="AW334" s="15" t="s">
        <v>30</v>
      </c>
      <c r="AX334" s="15" t="s">
        <v>73</v>
      </c>
      <c r="AY334" s="266" t="s">
        <v>121</v>
      </c>
    </row>
    <row r="335" s="13" customFormat="1">
      <c r="A335" s="13"/>
      <c r="B335" s="231"/>
      <c r="C335" s="232"/>
      <c r="D335" s="233" t="s">
        <v>129</v>
      </c>
      <c r="E335" s="234" t="s">
        <v>1</v>
      </c>
      <c r="F335" s="235" t="s">
        <v>417</v>
      </c>
      <c r="G335" s="232"/>
      <c r="H335" s="236">
        <v>81</v>
      </c>
      <c r="I335" s="237"/>
      <c r="J335" s="232"/>
      <c r="K335" s="232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129</v>
      </c>
      <c r="AU335" s="242" t="s">
        <v>83</v>
      </c>
      <c r="AV335" s="13" t="s">
        <v>83</v>
      </c>
      <c r="AW335" s="13" t="s">
        <v>30</v>
      </c>
      <c r="AX335" s="13" t="s">
        <v>73</v>
      </c>
      <c r="AY335" s="242" t="s">
        <v>121</v>
      </c>
    </row>
    <row r="336" s="13" customFormat="1">
      <c r="A336" s="13"/>
      <c r="B336" s="231"/>
      <c r="C336" s="232"/>
      <c r="D336" s="233" t="s">
        <v>129</v>
      </c>
      <c r="E336" s="234" t="s">
        <v>1</v>
      </c>
      <c r="F336" s="235" t="s">
        <v>418</v>
      </c>
      <c r="G336" s="232"/>
      <c r="H336" s="236">
        <v>39.840000000000003</v>
      </c>
      <c r="I336" s="237"/>
      <c r="J336" s="232"/>
      <c r="K336" s="232"/>
      <c r="L336" s="238"/>
      <c r="M336" s="239"/>
      <c r="N336" s="240"/>
      <c r="O336" s="240"/>
      <c r="P336" s="240"/>
      <c r="Q336" s="240"/>
      <c r="R336" s="240"/>
      <c r="S336" s="240"/>
      <c r="T336" s="241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2" t="s">
        <v>129</v>
      </c>
      <c r="AU336" s="242" t="s">
        <v>83</v>
      </c>
      <c r="AV336" s="13" t="s">
        <v>83</v>
      </c>
      <c r="AW336" s="13" t="s">
        <v>30</v>
      </c>
      <c r="AX336" s="13" t="s">
        <v>73</v>
      </c>
      <c r="AY336" s="242" t="s">
        <v>121</v>
      </c>
    </row>
    <row r="337" s="13" customFormat="1">
      <c r="A337" s="13"/>
      <c r="B337" s="231"/>
      <c r="C337" s="232"/>
      <c r="D337" s="233" t="s">
        <v>129</v>
      </c>
      <c r="E337" s="234" t="s">
        <v>1</v>
      </c>
      <c r="F337" s="235" t="s">
        <v>308</v>
      </c>
      <c r="G337" s="232"/>
      <c r="H337" s="236">
        <v>0</v>
      </c>
      <c r="I337" s="237"/>
      <c r="J337" s="232"/>
      <c r="K337" s="232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129</v>
      </c>
      <c r="AU337" s="242" t="s">
        <v>83</v>
      </c>
      <c r="AV337" s="13" t="s">
        <v>83</v>
      </c>
      <c r="AW337" s="13" t="s">
        <v>30</v>
      </c>
      <c r="AX337" s="13" t="s">
        <v>73</v>
      </c>
      <c r="AY337" s="242" t="s">
        <v>121</v>
      </c>
    </row>
    <row r="338" s="15" customFormat="1">
      <c r="A338" s="15"/>
      <c r="B338" s="257"/>
      <c r="C338" s="258"/>
      <c r="D338" s="233" t="s">
        <v>129</v>
      </c>
      <c r="E338" s="259" t="s">
        <v>1</v>
      </c>
      <c r="F338" s="260" t="s">
        <v>419</v>
      </c>
      <c r="G338" s="258"/>
      <c r="H338" s="259" t="s">
        <v>1</v>
      </c>
      <c r="I338" s="261"/>
      <c r="J338" s="258"/>
      <c r="K338" s="258"/>
      <c r="L338" s="262"/>
      <c r="M338" s="263"/>
      <c r="N338" s="264"/>
      <c r="O338" s="264"/>
      <c r="P338" s="264"/>
      <c r="Q338" s="264"/>
      <c r="R338" s="264"/>
      <c r="S338" s="264"/>
      <c r="T338" s="26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6" t="s">
        <v>129</v>
      </c>
      <c r="AU338" s="266" t="s">
        <v>83</v>
      </c>
      <c r="AV338" s="15" t="s">
        <v>81</v>
      </c>
      <c r="AW338" s="15" t="s">
        <v>30</v>
      </c>
      <c r="AX338" s="15" t="s">
        <v>73</v>
      </c>
      <c r="AY338" s="266" t="s">
        <v>121</v>
      </c>
    </row>
    <row r="339" s="13" customFormat="1">
      <c r="A339" s="13"/>
      <c r="B339" s="231"/>
      <c r="C339" s="232"/>
      <c r="D339" s="233" t="s">
        <v>129</v>
      </c>
      <c r="E339" s="234" t="s">
        <v>1</v>
      </c>
      <c r="F339" s="235" t="s">
        <v>420</v>
      </c>
      <c r="G339" s="232"/>
      <c r="H339" s="236">
        <v>62.25</v>
      </c>
      <c r="I339" s="237"/>
      <c r="J339" s="232"/>
      <c r="K339" s="232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129</v>
      </c>
      <c r="AU339" s="242" t="s">
        <v>83</v>
      </c>
      <c r="AV339" s="13" t="s">
        <v>83</v>
      </c>
      <c r="AW339" s="13" t="s">
        <v>30</v>
      </c>
      <c r="AX339" s="13" t="s">
        <v>73</v>
      </c>
      <c r="AY339" s="242" t="s">
        <v>121</v>
      </c>
    </row>
    <row r="340" s="14" customFormat="1">
      <c r="A340" s="14"/>
      <c r="B340" s="243"/>
      <c r="C340" s="244"/>
      <c r="D340" s="233" t="s">
        <v>129</v>
      </c>
      <c r="E340" s="245" t="s">
        <v>1</v>
      </c>
      <c r="F340" s="246" t="s">
        <v>163</v>
      </c>
      <c r="G340" s="244"/>
      <c r="H340" s="247">
        <v>183.09</v>
      </c>
      <c r="I340" s="248"/>
      <c r="J340" s="244"/>
      <c r="K340" s="244"/>
      <c r="L340" s="249"/>
      <c r="M340" s="254"/>
      <c r="N340" s="255"/>
      <c r="O340" s="255"/>
      <c r="P340" s="255"/>
      <c r="Q340" s="255"/>
      <c r="R340" s="255"/>
      <c r="S340" s="255"/>
      <c r="T340" s="25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129</v>
      </c>
      <c r="AU340" s="253" t="s">
        <v>83</v>
      </c>
      <c r="AV340" s="14" t="s">
        <v>127</v>
      </c>
      <c r="AW340" s="14" t="s">
        <v>30</v>
      </c>
      <c r="AX340" s="14" t="s">
        <v>81</v>
      </c>
      <c r="AY340" s="253" t="s">
        <v>121</v>
      </c>
    </row>
    <row r="341" s="12" customFormat="1" ht="22.8" customHeight="1">
      <c r="A341" s="12"/>
      <c r="B341" s="202"/>
      <c r="C341" s="203"/>
      <c r="D341" s="204" t="s">
        <v>72</v>
      </c>
      <c r="E341" s="216" t="s">
        <v>421</v>
      </c>
      <c r="F341" s="216" t="s">
        <v>422</v>
      </c>
      <c r="G341" s="203"/>
      <c r="H341" s="203"/>
      <c r="I341" s="206"/>
      <c r="J341" s="217">
        <f>BK341</f>
        <v>0</v>
      </c>
      <c r="K341" s="203"/>
      <c r="L341" s="208"/>
      <c r="M341" s="209"/>
      <c r="N341" s="210"/>
      <c r="O341" s="210"/>
      <c r="P341" s="211">
        <f>P342</f>
        <v>0</v>
      </c>
      <c r="Q341" s="210"/>
      <c r="R341" s="211">
        <f>R342</f>
        <v>0</v>
      </c>
      <c r="S341" s="210"/>
      <c r="T341" s="212">
        <f>T342</f>
        <v>0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3" t="s">
        <v>81</v>
      </c>
      <c r="AT341" s="214" t="s">
        <v>72</v>
      </c>
      <c r="AU341" s="214" t="s">
        <v>81</v>
      </c>
      <c r="AY341" s="213" t="s">
        <v>121</v>
      </c>
      <c r="BK341" s="215">
        <f>BK342</f>
        <v>0</v>
      </c>
    </row>
    <row r="342" s="2" customFormat="1" ht="16.5" customHeight="1">
      <c r="A342" s="38"/>
      <c r="B342" s="39"/>
      <c r="C342" s="218" t="s">
        <v>272</v>
      </c>
      <c r="D342" s="218" t="s">
        <v>123</v>
      </c>
      <c r="E342" s="219" t="s">
        <v>423</v>
      </c>
      <c r="F342" s="220" t="s">
        <v>424</v>
      </c>
      <c r="G342" s="221" t="s">
        <v>228</v>
      </c>
      <c r="H342" s="222">
        <v>975.15200000000004</v>
      </c>
      <c r="I342" s="223"/>
      <c r="J342" s="224">
        <f>ROUND(I342*H342,2)</f>
        <v>0</v>
      </c>
      <c r="K342" s="220" t="s">
        <v>1</v>
      </c>
      <c r="L342" s="44"/>
      <c r="M342" s="225" t="s">
        <v>1</v>
      </c>
      <c r="N342" s="226" t="s">
        <v>38</v>
      </c>
      <c r="O342" s="91"/>
      <c r="P342" s="227">
        <f>O342*H342</f>
        <v>0</v>
      </c>
      <c r="Q342" s="227">
        <v>0</v>
      </c>
      <c r="R342" s="227">
        <f>Q342*H342</f>
        <v>0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127</v>
      </c>
      <c r="AT342" s="229" t="s">
        <v>123</v>
      </c>
      <c r="AU342" s="229" t="s">
        <v>83</v>
      </c>
      <c r="AY342" s="17" t="s">
        <v>121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81</v>
      </c>
      <c r="BK342" s="230">
        <f>ROUND(I342*H342,2)</f>
        <v>0</v>
      </c>
      <c r="BL342" s="17" t="s">
        <v>127</v>
      </c>
      <c r="BM342" s="229" t="s">
        <v>425</v>
      </c>
    </row>
    <row r="343" s="12" customFormat="1" ht="25.92" customHeight="1">
      <c r="A343" s="12"/>
      <c r="B343" s="202"/>
      <c r="C343" s="203"/>
      <c r="D343" s="204" t="s">
        <v>72</v>
      </c>
      <c r="E343" s="205" t="s">
        <v>426</v>
      </c>
      <c r="F343" s="205" t="s">
        <v>427</v>
      </c>
      <c r="G343" s="203"/>
      <c r="H343" s="203"/>
      <c r="I343" s="206"/>
      <c r="J343" s="207">
        <f>BK343</f>
        <v>0</v>
      </c>
      <c r="K343" s="203"/>
      <c r="L343" s="208"/>
      <c r="M343" s="209"/>
      <c r="N343" s="210"/>
      <c r="O343" s="210"/>
      <c r="P343" s="211">
        <f>P344</f>
        <v>0</v>
      </c>
      <c r="Q343" s="210"/>
      <c r="R343" s="211">
        <f>R344</f>
        <v>0</v>
      </c>
      <c r="S343" s="210"/>
      <c r="T343" s="212">
        <f>T344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3" t="s">
        <v>83</v>
      </c>
      <c r="AT343" s="214" t="s">
        <v>72</v>
      </c>
      <c r="AU343" s="214" t="s">
        <v>73</v>
      </c>
      <c r="AY343" s="213" t="s">
        <v>121</v>
      </c>
      <c r="BK343" s="215">
        <f>BK344</f>
        <v>0</v>
      </c>
    </row>
    <row r="344" s="12" customFormat="1" ht="22.8" customHeight="1">
      <c r="A344" s="12"/>
      <c r="B344" s="202"/>
      <c r="C344" s="203"/>
      <c r="D344" s="204" t="s">
        <v>72</v>
      </c>
      <c r="E344" s="216" t="s">
        <v>428</v>
      </c>
      <c r="F344" s="216" t="s">
        <v>429</v>
      </c>
      <c r="G344" s="203"/>
      <c r="H344" s="203"/>
      <c r="I344" s="206"/>
      <c r="J344" s="217">
        <f>BK344</f>
        <v>0</v>
      </c>
      <c r="K344" s="203"/>
      <c r="L344" s="208"/>
      <c r="M344" s="209"/>
      <c r="N344" s="210"/>
      <c r="O344" s="210"/>
      <c r="P344" s="211">
        <f>SUM(P345:P347)</f>
        <v>0</v>
      </c>
      <c r="Q344" s="210"/>
      <c r="R344" s="211">
        <f>SUM(R345:R347)</f>
        <v>0</v>
      </c>
      <c r="S344" s="210"/>
      <c r="T344" s="212">
        <f>SUM(T345:T347)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3" t="s">
        <v>83</v>
      </c>
      <c r="AT344" s="214" t="s">
        <v>72</v>
      </c>
      <c r="AU344" s="214" t="s">
        <v>81</v>
      </c>
      <c r="AY344" s="213" t="s">
        <v>121</v>
      </c>
      <c r="BK344" s="215">
        <f>SUM(BK345:BK347)</f>
        <v>0</v>
      </c>
    </row>
    <row r="345" s="2" customFormat="1" ht="16.5" customHeight="1">
      <c r="A345" s="38"/>
      <c r="B345" s="39"/>
      <c r="C345" s="218" t="s">
        <v>430</v>
      </c>
      <c r="D345" s="218" t="s">
        <v>123</v>
      </c>
      <c r="E345" s="219" t="s">
        <v>431</v>
      </c>
      <c r="F345" s="220" t="s">
        <v>432</v>
      </c>
      <c r="G345" s="221" t="s">
        <v>158</v>
      </c>
      <c r="H345" s="222">
        <v>10</v>
      </c>
      <c r="I345" s="223"/>
      <c r="J345" s="224">
        <f>ROUND(I345*H345,2)</f>
        <v>0</v>
      </c>
      <c r="K345" s="220" t="s">
        <v>1</v>
      </c>
      <c r="L345" s="44"/>
      <c r="M345" s="225" t="s">
        <v>1</v>
      </c>
      <c r="N345" s="226" t="s">
        <v>38</v>
      </c>
      <c r="O345" s="91"/>
      <c r="P345" s="227">
        <f>O345*H345</f>
        <v>0</v>
      </c>
      <c r="Q345" s="227">
        <v>0</v>
      </c>
      <c r="R345" s="227">
        <f>Q345*H345</f>
        <v>0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173</v>
      </c>
      <c r="AT345" s="229" t="s">
        <v>123</v>
      </c>
      <c r="AU345" s="229" t="s">
        <v>83</v>
      </c>
      <c r="AY345" s="17" t="s">
        <v>121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81</v>
      </c>
      <c r="BK345" s="230">
        <f>ROUND(I345*H345,2)</f>
        <v>0</v>
      </c>
      <c r="BL345" s="17" t="s">
        <v>173</v>
      </c>
      <c r="BM345" s="229" t="s">
        <v>433</v>
      </c>
    </row>
    <row r="346" s="13" customFormat="1">
      <c r="A346" s="13"/>
      <c r="B346" s="231"/>
      <c r="C346" s="232"/>
      <c r="D346" s="233" t="s">
        <v>129</v>
      </c>
      <c r="E346" s="234" t="s">
        <v>1</v>
      </c>
      <c r="F346" s="235" t="s">
        <v>434</v>
      </c>
      <c r="G346" s="232"/>
      <c r="H346" s="236">
        <v>10</v>
      </c>
      <c r="I346" s="237"/>
      <c r="J346" s="232"/>
      <c r="K346" s="232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129</v>
      </c>
      <c r="AU346" s="242" t="s">
        <v>83</v>
      </c>
      <c r="AV346" s="13" t="s">
        <v>83</v>
      </c>
      <c r="AW346" s="13" t="s">
        <v>30</v>
      </c>
      <c r="AX346" s="13" t="s">
        <v>73</v>
      </c>
      <c r="AY346" s="242" t="s">
        <v>121</v>
      </c>
    </row>
    <row r="347" s="14" customFormat="1">
      <c r="A347" s="14"/>
      <c r="B347" s="243"/>
      <c r="C347" s="244"/>
      <c r="D347" s="233" t="s">
        <v>129</v>
      </c>
      <c r="E347" s="245" t="s">
        <v>1</v>
      </c>
      <c r="F347" s="246" t="s">
        <v>131</v>
      </c>
      <c r="G347" s="244"/>
      <c r="H347" s="247">
        <v>10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129</v>
      </c>
      <c r="AU347" s="253" t="s">
        <v>83</v>
      </c>
      <c r="AV347" s="14" t="s">
        <v>127</v>
      </c>
      <c r="AW347" s="14" t="s">
        <v>30</v>
      </c>
      <c r="AX347" s="14" t="s">
        <v>81</v>
      </c>
      <c r="AY347" s="253" t="s">
        <v>121</v>
      </c>
    </row>
    <row r="348" s="2" customFormat="1" ht="6.96" customHeight="1">
      <c r="A348" s="38"/>
      <c r="B348" s="66"/>
      <c r="C348" s="67"/>
      <c r="D348" s="67"/>
      <c r="E348" s="67"/>
      <c r="F348" s="67"/>
      <c r="G348" s="67"/>
      <c r="H348" s="67"/>
      <c r="I348" s="67"/>
      <c r="J348" s="67"/>
      <c r="K348" s="67"/>
      <c r="L348" s="44"/>
      <c r="M348" s="38"/>
      <c r="O348" s="38"/>
      <c r="P348" s="38"/>
      <c r="Q348" s="38"/>
      <c r="R348" s="38"/>
      <c r="S348" s="38"/>
      <c r="T348" s="38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</row>
  </sheetData>
  <sheetProtection sheet="1" autoFilter="0" formatColumns="0" formatRows="0" objects="1" scenarios="1" spinCount="100000" saltValue="oNtkTPQ0Wr+iwkqCPzFenSohPV+nox49tAOSXvjEMHcgxATQ4WFbZKban3cHCK5+8WqH+XmAxhScPs5/oftQhw==" hashValue="DnRbDMwLD2zJ2sKLgGVuSmWBHhpaBJerVVvZA3BKVvxBauTdl//WHAmVjXww4BhOclAVs3kzITnElotfgaGiUw==" algorithmName="SHA-512" password="CC35"/>
  <autoFilter ref="C122:K34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2017016 - Průmyslová zóna IV-Šumperk-Protipovodňová opatření DSP+DPS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435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ROUND((SUM(BE120:BE185)),  2)</f>
        <v>0</v>
      </c>
      <c r="G33" s="38"/>
      <c r="H33" s="38"/>
      <c r="I33" s="155">
        <v>0.20999999999999999</v>
      </c>
      <c r="J33" s="154">
        <f>ROUND(((SUM(BE120:BE185))*I33),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ROUND((SUM(BF120:BF185)),  2)</f>
        <v>0</v>
      </c>
      <c r="G34" s="38"/>
      <c r="H34" s="38"/>
      <c r="I34" s="155">
        <v>0.14999999999999999</v>
      </c>
      <c r="J34" s="154">
        <f>ROUND(((SUM(BF120:BF185))*I34),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ROUND((SUM(BG120:BG185)),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ROUND((SUM(BH120:BH185)),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ROUND((SUM(BI120:BI185)),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2017016 - Průmyslová zóna IV-Šumperk-Protipovodňová opatření DSP+DPS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Výsadba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436</v>
      </c>
      <c r="E99" s="188"/>
      <c r="F99" s="188"/>
      <c r="G99" s="188"/>
      <c r="H99" s="188"/>
      <c r="I99" s="188"/>
      <c r="J99" s="189">
        <f>J178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135</v>
      </c>
      <c r="E100" s="188"/>
      <c r="F100" s="188"/>
      <c r="G100" s="188"/>
      <c r="H100" s="188"/>
      <c r="I100" s="188"/>
      <c r="J100" s="189">
        <f>J184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106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2017016 - Průmyslová zóna IV-Šumperk-Protipovodňová opatření DSP+DPS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02 - Výsadba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26. 1. 2022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107</v>
      </c>
      <c r="D119" s="194" t="s">
        <v>58</v>
      </c>
      <c r="E119" s="194" t="s">
        <v>54</v>
      </c>
      <c r="F119" s="194" t="s">
        <v>55</v>
      </c>
      <c r="G119" s="194" t="s">
        <v>108</v>
      </c>
      <c r="H119" s="194" t="s">
        <v>109</v>
      </c>
      <c r="I119" s="194" t="s">
        <v>110</v>
      </c>
      <c r="J119" s="194" t="s">
        <v>101</v>
      </c>
      <c r="K119" s="195" t="s">
        <v>111</v>
      </c>
      <c r="L119" s="196"/>
      <c r="M119" s="100" t="s">
        <v>1</v>
      </c>
      <c r="N119" s="101" t="s">
        <v>37</v>
      </c>
      <c r="O119" s="101" t="s">
        <v>112</v>
      </c>
      <c r="P119" s="101" t="s">
        <v>113</v>
      </c>
      <c r="Q119" s="101" t="s">
        <v>114</v>
      </c>
      <c r="R119" s="101" t="s">
        <v>115</v>
      </c>
      <c r="S119" s="101" t="s">
        <v>116</v>
      </c>
      <c r="T119" s="102" t="s">
        <v>117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118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50.182470000000002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103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72</v>
      </c>
      <c r="E121" s="205" t="s">
        <v>119</v>
      </c>
      <c r="F121" s="205" t="s">
        <v>120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P122+P178+P184</f>
        <v>0</v>
      </c>
      <c r="Q121" s="210"/>
      <c r="R121" s="211">
        <f>R122+R178+R184</f>
        <v>50.182470000000002</v>
      </c>
      <c r="S121" s="210"/>
      <c r="T121" s="212">
        <f>T122+T178+T184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81</v>
      </c>
      <c r="AT121" s="214" t="s">
        <v>72</v>
      </c>
      <c r="AU121" s="214" t="s">
        <v>73</v>
      </c>
      <c r="AY121" s="213" t="s">
        <v>121</v>
      </c>
      <c r="BK121" s="215">
        <f>BK122+BK178+BK184</f>
        <v>0</v>
      </c>
    </row>
    <row r="122" s="12" customFormat="1" ht="22.8" customHeight="1">
      <c r="A122" s="12"/>
      <c r="B122" s="202"/>
      <c r="C122" s="203"/>
      <c r="D122" s="204" t="s">
        <v>72</v>
      </c>
      <c r="E122" s="216" t="s">
        <v>81</v>
      </c>
      <c r="F122" s="216" t="s">
        <v>122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SUM(P123:P177)</f>
        <v>0</v>
      </c>
      <c r="Q122" s="210"/>
      <c r="R122" s="211">
        <f>SUM(R123:R177)</f>
        <v>50.118120000000005</v>
      </c>
      <c r="S122" s="210"/>
      <c r="T122" s="212">
        <f>SUM(T123:T177)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81</v>
      </c>
      <c r="AT122" s="214" t="s">
        <v>72</v>
      </c>
      <c r="AU122" s="214" t="s">
        <v>81</v>
      </c>
      <c r="AY122" s="213" t="s">
        <v>121</v>
      </c>
      <c r="BK122" s="215">
        <f>SUM(BK123:BK177)</f>
        <v>0</v>
      </c>
    </row>
    <row r="123" s="2" customFormat="1" ht="21.75" customHeight="1">
      <c r="A123" s="38"/>
      <c r="B123" s="39"/>
      <c r="C123" s="218" t="s">
        <v>81</v>
      </c>
      <c r="D123" s="218" t="s">
        <v>123</v>
      </c>
      <c r="E123" s="219" t="s">
        <v>437</v>
      </c>
      <c r="F123" s="220" t="s">
        <v>438</v>
      </c>
      <c r="G123" s="221" t="s">
        <v>126</v>
      </c>
      <c r="H123" s="222">
        <v>1520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38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127</v>
      </c>
      <c r="AT123" s="229" t="s">
        <v>123</v>
      </c>
      <c r="AU123" s="229" t="s">
        <v>83</v>
      </c>
      <c r="AY123" s="17" t="s">
        <v>121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81</v>
      </c>
      <c r="BK123" s="230">
        <f>ROUND(I123*H123,2)</f>
        <v>0</v>
      </c>
      <c r="BL123" s="17" t="s">
        <v>127</v>
      </c>
      <c r="BM123" s="229" t="s">
        <v>83</v>
      </c>
    </row>
    <row r="124" s="2" customFormat="1" ht="16.5" customHeight="1">
      <c r="A124" s="38"/>
      <c r="B124" s="39"/>
      <c r="C124" s="218" t="s">
        <v>83</v>
      </c>
      <c r="D124" s="218" t="s">
        <v>123</v>
      </c>
      <c r="E124" s="219" t="s">
        <v>439</v>
      </c>
      <c r="F124" s="220" t="s">
        <v>440</v>
      </c>
      <c r="G124" s="221" t="s">
        <v>126</v>
      </c>
      <c r="H124" s="222">
        <v>195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38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127</v>
      </c>
      <c r="AT124" s="229" t="s">
        <v>123</v>
      </c>
      <c r="AU124" s="229" t="s">
        <v>83</v>
      </c>
      <c r="AY124" s="17" t="s">
        <v>121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81</v>
      </c>
      <c r="BK124" s="230">
        <f>ROUND(I124*H124,2)</f>
        <v>0</v>
      </c>
      <c r="BL124" s="17" t="s">
        <v>127</v>
      </c>
      <c r="BM124" s="229" t="s">
        <v>127</v>
      </c>
    </row>
    <row r="125" s="2" customFormat="1" ht="21.75" customHeight="1">
      <c r="A125" s="38"/>
      <c r="B125" s="39"/>
      <c r="C125" s="218" t="s">
        <v>143</v>
      </c>
      <c r="D125" s="218" t="s">
        <v>123</v>
      </c>
      <c r="E125" s="219" t="s">
        <v>441</v>
      </c>
      <c r="F125" s="220" t="s">
        <v>442</v>
      </c>
      <c r="G125" s="221" t="s">
        <v>126</v>
      </c>
      <c r="H125" s="222">
        <v>1440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38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127</v>
      </c>
      <c r="AT125" s="229" t="s">
        <v>123</v>
      </c>
      <c r="AU125" s="229" t="s">
        <v>83</v>
      </c>
      <c r="AY125" s="17" t="s">
        <v>121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81</v>
      </c>
      <c r="BK125" s="230">
        <f>ROUND(I125*H125,2)</f>
        <v>0</v>
      </c>
      <c r="BL125" s="17" t="s">
        <v>127</v>
      </c>
      <c r="BM125" s="229" t="s">
        <v>146</v>
      </c>
    </row>
    <row r="126" s="2" customFormat="1" ht="16.5" customHeight="1">
      <c r="A126" s="38"/>
      <c r="B126" s="39"/>
      <c r="C126" s="218" t="s">
        <v>127</v>
      </c>
      <c r="D126" s="218" t="s">
        <v>123</v>
      </c>
      <c r="E126" s="219" t="s">
        <v>443</v>
      </c>
      <c r="F126" s="220" t="s">
        <v>444</v>
      </c>
      <c r="G126" s="221" t="s">
        <v>216</v>
      </c>
      <c r="H126" s="222">
        <v>1725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38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127</v>
      </c>
      <c r="AT126" s="229" t="s">
        <v>123</v>
      </c>
      <c r="AU126" s="229" t="s">
        <v>83</v>
      </c>
      <c r="AY126" s="17" t="s">
        <v>121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81</v>
      </c>
      <c r="BK126" s="230">
        <f>ROUND(I126*H126,2)</f>
        <v>0</v>
      </c>
      <c r="BL126" s="17" t="s">
        <v>127</v>
      </c>
      <c r="BM126" s="229" t="s">
        <v>150</v>
      </c>
    </row>
    <row r="127" s="2" customFormat="1" ht="16.5" customHeight="1">
      <c r="A127" s="38"/>
      <c r="B127" s="39"/>
      <c r="C127" s="218" t="s">
        <v>152</v>
      </c>
      <c r="D127" s="218" t="s">
        <v>123</v>
      </c>
      <c r="E127" s="219" t="s">
        <v>445</v>
      </c>
      <c r="F127" s="220" t="s">
        <v>446</v>
      </c>
      <c r="G127" s="221" t="s">
        <v>126</v>
      </c>
      <c r="H127" s="222">
        <v>1440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38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127</v>
      </c>
      <c r="AT127" s="229" t="s">
        <v>123</v>
      </c>
      <c r="AU127" s="229" t="s">
        <v>83</v>
      </c>
      <c r="AY127" s="17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81</v>
      </c>
      <c r="BK127" s="230">
        <f>ROUND(I127*H127,2)</f>
        <v>0</v>
      </c>
      <c r="BL127" s="17" t="s">
        <v>127</v>
      </c>
      <c r="BM127" s="229" t="s">
        <v>155</v>
      </c>
    </row>
    <row r="128" s="2" customFormat="1" ht="16.5" customHeight="1">
      <c r="A128" s="38"/>
      <c r="B128" s="39"/>
      <c r="C128" s="218" t="s">
        <v>146</v>
      </c>
      <c r="D128" s="218" t="s">
        <v>123</v>
      </c>
      <c r="E128" s="219" t="s">
        <v>447</v>
      </c>
      <c r="F128" s="220" t="s">
        <v>448</v>
      </c>
      <c r="G128" s="221" t="s">
        <v>126</v>
      </c>
      <c r="H128" s="222">
        <v>1520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38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127</v>
      </c>
      <c r="AT128" s="229" t="s">
        <v>123</v>
      </c>
      <c r="AU128" s="229" t="s">
        <v>83</v>
      </c>
      <c r="AY128" s="17" t="s">
        <v>121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81</v>
      </c>
      <c r="BK128" s="230">
        <f>ROUND(I128*H128,2)</f>
        <v>0</v>
      </c>
      <c r="BL128" s="17" t="s">
        <v>127</v>
      </c>
      <c r="BM128" s="229" t="s">
        <v>159</v>
      </c>
    </row>
    <row r="129" s="2" customFormat="1" ht="16.5" customHeight="1">
      <c r="A129" s="38"/>
      <c r="B129" s="39"/>
      <c r="C129" s="218" t="s">
        <v>164</v>
      </c>
      <c r="D129" s="218" t="s">
        <v>123</v>
      </c>
      <c r="E129" s="219" t="s">
        <v>449</v>
      </c>
      <c r="F129" s="220" t="s">
        <v>450</v>
      </c>
      <c r="G129" s="221" t="s">
        <v>126</v>
      </c>
      <c r="H129" s="222">
        <v>195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38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127</v>
      </c>
      <c r="AT129" s="229" t="s">
        <v>123</v>
      </c>
      <c r="AU129" s="229" t="s">
        <v>83</v>
      </c>
      <c r="AY129" s="17" t="s">
        <v>121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81</v>
      </c>
      <c r="BK129" s="230">
        <f>ROUND(I129*H129,2)</f>
        <v>0</v>
      </c>
      <c r="BL129" s="17" t="s">
        <v>127</v>
      </c>
      <c r="BM129" s="229" t="s">
        <v>168</v>
      </c>
    </row>
    <row r="130" s="2" customFormat="1" ht="16.5" customHeight="1">
      <c r="A130" s="38"/>
      <c r="B130" s="39"/>
      <c r="C130" s="218" t="s">
        <v>150</v>
      </c>
      <c r="D130" s="218" t="s">
        <v>123</v>
      </c>
      <c r="E130" s="219" t="s">
        <v>451</v>
      </c>
      <c r="F130" s="220" t="s">
        <v>452</v>
      </c>
      <c r="G130" s="221" t="s">
        <v>126</v>
      </c>
      <c r="H130" s="222">
        <v>195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38</v>
      </c>
      <c r="O130" s="91"/>
      <c r="P130" s="227">
        <f>O130*H130</f>
        <v>0</v>
      </c>
      <c r="Q130" s="227">
        <v>6.0000000000000002E-05</v>
      </c>
      <c r="R130" s="227">
        <f>Q130*H130</f>
        <v>0.0117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127</v>
      </c>
      <c r="AT130" s="229" t="s">
        <v>123</v>
      </c>
      <c r="AU130" s="229" t="s">
        <v>83</v>
      </c>
      <c r="AY130" s="17" t="s">
        <v>121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81</v>
      </c>
      <c r="BK130" s="230">
        <f>ROUND(I130*H130,2)</f>
        <v>0</v>
      </c>
      <c r="BL130" s="17" t="s">
        <v>127</v>
      </c>
      <c r="BM130" s="229" t="s">
        <v>173</v>
      </c>
    </row>
    <row r="131" s="2" customFormat="1" ht="16.5" customHeight="1">
      <c r="A131" s="38"/>
      <c r="B131" s="39"/>
      <c r="C131" s="218" t="s">
        <v>175</v>
      </c>
      <c r="D131" s="218" t="s">
        <v>123</v>
      </c>
      <c r="E131" s="219" t="s">
        <v>453</v>
      </c>
      <c r="F131" s="220" t="s">
        <v>454</v>
      </c>
      <c r="G131" s="221" t="s">
        <v>216</v>
      </c>
      <c r="H131" s="222">
        <v>68.25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38</v>
      </c>
      <c r="O131" s="91"/>
      <c r="P131" s="227">
        <f>O131*H131</f>
        <v>0</v>
      </c>
      <c r="Q131" s="227">
        <v>0.00036000000000000002</v>
      </c>
      <c r="R131" s="227">
        <f>Q131*H131</f>
        <v>0.024570000000000002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127</v>
      </c>
      <c r="AT131" s="229" t="s">
        <v>123</v>
      </c>
      <c r="AU131" s="229" t="s">
        <v>83</v>
      </c>
      <c r="AY131" s="17" t="s">
        <v>121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81</v>
      </c>
      <c r="BK131" s="230">
        <f>ROUND(I131*H131,2)</f>
        <v>0</v>
      </c>
      <c r="BL131" s="17" t="s">
        <v>127</v>
      </c>
      <c r="BM131" s="229" t="s">
        <v>128</v>
      </c>
    </row>
    <row r="132" s="13" customFormat="1">
      <c r="A132" s="13"/>
      <c r="B132" s="231"/>
      <c r="C132" s="232"/>
      <c r="D132" s="233" t="s">
        <v>129</v>
      </c>
      <c r="E132" s="234" t="s">
        <v>1</v>
      </c>
      <c r="F132" s="235" t="s">
        <v>455</v>
      </c>
      <c r="G132" s="232"/>
      <c r="H132" s="236">
        <v>68.25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129</v>
      </c>
      <c r="AU132" s="242" t="s">
        <v>83</v>
      </c>
      <c r="AV132" s="13" t="s">
        <v>83</v>
      </c>
      <c r="AW132" s="13" t="s">
        <v>30</v>
      </c>
      <c r="AX132" s="13" t="s">
        <v>73</v>
      </c>
      <c r="AY132" s="242" t="s">
        <v>121</v>
      </c>
    </row>
    <row r="133" s="14" customFormat="1">
      <c r="A133" s="14"/>
      <c r="B133" s="243"/>
      <c r="C133" s="244"/>
      <c r="D133" s="233" t="s">
        <v>129</v>
      </c>
      <c r="E133" s="245" t="s">
        <v>1</v>
      </c>
      <c r="F133" s="246" t="s">
        <v>131</v>
      </c>
      <c r="G133" s="244"/>
      <c r="H133" s="247">
        <v>68.25</v>
      </c>
      <c r="I133" s="248"/>
      <c r="J133" s="244"/>
      <c r="K133" s="244"/>
      <c r="L133" s="249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129</v>
      </c>
      <c r="AU133" s="253" t="s">
        <v>83</v>
      </c>
      <c r="AV133" s="14" t="s">
        <v>127</v>
      </c>
      <c r="AW133" s="14" t="s">
        <v>30</v>
      </c>
      <c r="AX133" s="14" t="s">
        <v>81</v>
      </c>
      <c r="AY133" s="253" t="s">
        <v>121</v>
      </c>
    </row>
    <row r="134" s="2" customFormat="1" ht="21.75" customHeight="1">
      <c r="A134" s="38"/>
      <c r="B134" s="39"/>
      <c r="C134" s="218" t="s">
        <v>155</v>
      </c>
      <c r="D134" s="218" t="s">
        <v>123</v>
      </c>
      <c r="E134" s="219" t="s">
        <v>456</v>
      </c>
      <c r="F134" s="220" t="s">
        <v>457</v>
      </c>
      <c r="G134" s="221" t="s">
        <v>216</v>
      </c>
      <c r="H134" s="222">
        <v>3450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38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127</v>
      </c>
      <c r="AT134" s="229" t="s">
        <v>123</v>
      </c>
      <c r="AU134" s="229" t="s">
        <v>83</v>
      </c>
      <c r="AY134" s="17" t="s">
        <v>121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127</v>
      </c>
      <c r="BM134" s="229" t="s">
        <v>183</v>
      </c>
    </row>
    <row r="135" s="13" customFormat="1">
      <c r="A135" s="13"/>
      <c r="B135" s="231"/>
      <c r="C135" s="232"/>
      <c r="D135" s="233" t="s">
        <v>129</v>
      </c>
      <c r="E135" s="234" t="s">
        <v>1</v>
      </c>
      <c r="F135" s="235" t="s">
        <v>458</v>
      </c>
      <c r="G135" s="232"/>
      <c r="H135" s="236">
        <v>3450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129</v>
      </c>
      <c r="AU135" s="242" t="s">
        <v>83</v>
      </c>
      <c r="AV135" s="13" t="s">
        <v>83</v>
      </c>
      <c r="AW135" s="13" t="s">
        <v>30</v>
      </c>
      <c r="AX135" s="13" t="s">
        <v>73</v>
      </c>
      <c r="AY135" s="242" t="s">
        <v>121</v>
      </c>
    </row>
    <row r="136" s="14" customFormat="1">
      <c r="A136" s="14"/>
      <c r="B136" s="243"/>
      <c r="C136" s="244"/>
      <c r="D136" s="233" t="s">
        <v>129</v>
      </c>
      <c r="E136" s="245" t="s">
        <v>1</v>
      </c>
      <c r="F136" s="246" t="s">
        <v>131</v>
      </c>
      <c r="G136" s="244"/>
      <c r="H136" s="247">
        <v>3450</v>
      </c>
      <c r="I136" s="248"/>
      <c r="J136" s="244"/>
      <c r="K136" s="244"/>
      <c r="L136" s="249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129</v>
      </c>
      <c r="AU136" s="253" t="s">
        <v>83</v>
      </c>
      <c r="AV136" s="14" t="s">
        <v>127</v>
      </c>
      <c r="AW136" s="14" t="s">
        <v>30</v>
      </c>
      <c r="AX136" s="14" t="s">
        <v>81</v>
      </c>
      <c r="AY136" s="253" t="s">
        <v>121</v>
      </c>
    </row>
    <row r="137" s="2" customFormat="1" ht="16.5" customHeight="1">
      <c r="A137" s="38"/>
      <c r="B137" s="39"/>
      <c r="C137" s="267" t="s">
        <v>192</v>
      </c>
      <c r="D137" s="267" t="s">
        <v>220</v>
      </c>
      <c r="E137" s="268" t="s">
        <v>459</v>
      </c>
      <c r="F137" s="269" t="s">
        <v>460</v>
      </c>
      <c r="G137" s="270" t="s">
        <v>461</v>
      </c>
      <c r="H137" s="271">
        <v>3.6499999999999999</v>
      </c>
      <c r="I137" s="272"/>
      <c r="J137" s="273">
        <f>ROUND(I137*H137,2)</f>
        <v>0</v>
      </c>
      <c r="K137" s="269" t="s">
        <v>1</v>
      </c>
      <c r="L137" s="274"/>
      <c r="M137" s="275" t="s">
        <v>1</v>
      </c>
      <c r="N137" s="276" t="s">
        <v>38</v>
      </c>
      <c r="O137" s="91"/>
      <c r="P137" s="227">
        <f>O137*H137</f>
        <v>0</v>
      </c>
      <c r="Q137" s="227">
        <v>0.001</v>
      </c>
      <c r="R137" s="227">
        <f>Q137*H137</f>
        <v>0.00365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150</v>
      </c>
      <c r="AT137" s="229" t="s">
        <v>220</v>
      </c>
      <c r="AU137" s="229" t="s">
        <v>83</v>
      </c>
      <c r="AY137" s="17" t="s">
        <v>121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127</v>
      </c>
      <c r="BM137" s="229" t="s">
        <v>195</v>
      </c>
    </row>
    <row r="138" s="2" customFormat="1" ht="16.5" customHeight="1">
      <c r="A138" s="38"/>
      <c r="B138" s="39"/>
      <c r="C138" s="218" t="s">
        <v>159</v>
      </c>
      <c r="D138" s="218" t="s">
        <v>123</v>
      </c>
      <c r="E138" s="219" t="s">
        <v>462</v>
      </c>
      <c r="F138" s="220" t="s">
        <v>463</v>
      </c>
      <c r="G138" s="221" t="s">
        <v>158</v>
      </c>
      <c r="H138" s="222">
        <v>195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127</v>
      </c>
      <c r="AT138" s="229" t="s">
        <v>123</v>
      </c>
      <c r="AU138" s="229" t="s">
        <v>83</v>
      </c>
      <c r="AY138" s="17" t="s">
        <v>121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127</v>
      </c>
      <c r="BM138" s="229" t="s">
        <v>199</v>
      </c>
    </row>
    <row r="139" s="2" customFormat="1" ht="16.5" customHeight="1">
      <c r="A139" s="38"/>
      <c r="B139" s="39"/>
      <c r="C139" s="267" t="s">
        <v>201</v>
      </c>
      <c r="D139" s="267" t="s">
        <v>220</v>
      </c>
      <c r="E139" s="268" t="s">
        <v>464</v>
      </c>
      <c r="F139" s="269" t="s">
        <v>465</v>
      </c>
      <c r="G139" s="270" t="s">
        <v>167</v>
      </c>
      <c r="H139" s="271">
        <v>390</v>
      </c>
      <c r="I139" s="272"/>
      <c r="J139" s="273">
        <f>ROUND(I139*H139,2)</f>
        <v>0</v>
      </c>
      <c r="K139" s="269" t="s">
        <v>1</v>
      </c>
      <c r="L139" s="274"/>
      <c r="M139" s="275" t="s">
        <v>1</v>
      </c>
      <c r="N139" s="276" t="s">
        <v>38</v>
      </c>
      <c r="O139" s="91"/>
      <c r="P139" s="227">
        <f>O139*H139</f>
        <v>0</v>
      </c>
      <c r="Q139" s="227">
        <v>0.0011999999999999999</v>
      </c>
      <c r="R139" s="227">
        <f>Q139*H139</f>
        <v>0.46799999999999997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150</v>
      </c>
      <c r="AT139" s="229" t="s">
        <v>220</v>
      </c>
      <c r="AU139" s="229" t="s">
        <v>83</v>
      </c>
      <c r="AY139" s="17" t="s">
        <v>121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81</v>
      </c>
      <c r="BK139" s="230">
        <f>ROUND(I139*H139,2)</f>
        <v>0</v>
      </c>
      <c r="BL139" s="17" t="s">
        <v>127</v>
      </c>
      <c r="BM139" s="229" t="s">
        <v>204</v>
      </c>
    </row>
    <row r="140" s="2" customFormat="1" ht="16.5" customHeight="1">
      <c r="A140" s="38"/>
      <c r="B140" s="39"/>
      <c r="C140" s="218" t="s">
        <v>168</v>
      </c>
      <c r="D140" s="218" t="s">
        <v>123</v>
      </c>
      <c r="E140" s="219" t="s">
        <v>466</v>
      </c>
      <c r="F140" s="220" t="s">
        <v>467</v>
      </c>
      <c r="G140" s="221" t="s">
        <v>158</v>
      </c>
      <c r="H140" s="222">
        <v>1520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38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127</v>
      </c>
      <c r="AT140" s="229" t="s">
        <v>123</v>
      </c>
      <c r="AU140" s="229" t="s">
        <v>83</v>
      </c>
      <c r="AY140" s="17" t="s">
        <v>121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81</v>
      </c>
      <c r="BK140" s="230">
        <f>ROUND(I140*H140,2)</f>
        <v>0</v>
      </c>
      <c r="BL140" s="17" t="s">
        <v>127</v>
      </c>
      <c r="BM140" s="229" t="s">
        <v>212</v>
      </c>
    </row>
    <row r="141" s="2" customFormat="1" ht="16.5" customHeight="1">
      <c r="A141" s="38"/>
      <c r="B141" s="39"/>
      <c r="C141" s="267" t="s">
        <v>8</v>
      </c>
      <c r="D141" s="267" t="s">
        <v>220</v>
      </c>
      <c r="E141" s="268" t="s">
        <v>468</v>
      </c>
      <c r="F141" s="269" t="s">
        <v>469</v>
      </c>
      <c r="G141" s="270" t="s">
        <v>350</v>
      </c>
      <c r="H141" s="271">
        <v>15.199999999999999</v>
      </c>
      <c r="I141" s="272"/>
      <c r="J141" s="273">
        <f>ROUND(I141*H141,2)</f>
        <v>0</v>
      </c>
      <c r="K141" s="269" t="s">
        <v>1</v>
      </c>
      <c r="L141" s="274"/>
      <c r="M141" s="275" t="s">
        <v>1</v>
      </c>
      <c r="N141" s="276" t="s">
        <v>38</v>
      </c>
      <c r="O141" s="91"/>
      <c r="P141" s="227">
        <f>O141*H141</f>
        <v>0</v>
      </c>
      <c r="Q141" s="227">
        <v>0.001</v>
      </c>
      <c r="R141" s="227">
        <f>Q141*H141</f>
        <v>0.0152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150</v>
      </c>
      <c r="AT141" s="229" t="s">
        <v>220</v>
      </c>
      <c r="AU141" s="229" t="s">
        <v>83</v>
      </c>
      <c r="AY141" s="17" t="s">
        <v>121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127</v>
      </c>
      <c r="BM141" s="229" t="s">
        <v>217</v>
      </c>
    </row>
    <row r="142" s="2" customFormat="1" ht="16.5" customHeight="1">
      <c r="A142" s="38"/>
      <c r="B142" s="39"/>
      <c r="C142" s="267" t="s">
        <v>173</v>
      </c>
      <c r="D142" s="267" t="s">
        <v>220</v>
      </c>
      <c r="E142" s="268" t="s">
        <v>470</v>
      </c>
      <c r="F142" s="269" t="s">
        <v>471</v>
      </c>
      <c r="G142" s="270" t="s">
        <v>158</v>
      </c>
      <c r="H142" s="271">
        <v>39</v>
      </c>
      <c r="I142" s="272"/>
      <c r="J142" s="273">
        <f>ROUND(I142*H142,2)</f>
        <v>0</v>
      </c>
      <c r="K142" s="269" t="s">
        <v>1</v>
      </c>
      <c r="L142" s="274"/>
      <c r="M142" s="275" t="s">
        <v>1</v>
      </c>
      <c r="N142" s="276" t="s">
        <v>38</v>
      </c>
      <c r="O142" s="91"/>
      <c r="P142" s="227">
        <f>O142*H142</f>
        <v>0</v>
      </c>
      <c r="Q142" s="227">
        <v>0.10000000000000001</v>
      </c>
      <c r="R142" s="227">
        <f>Q142*H142</f>
        <v>3.9000000000000004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150</v>
      </c>
      <c r="AT142" s="229" t="s">
        <v>220</v>
      </c>
      <c r="AU142" s="229" t="s">
        <v>83</v>
      </c>
      <c r="AY142" s="17" t="s">
        <v>121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127</v>
      </c>
      <c r="BM142" s="229" t="s">
        <v>223</v>
      </c>
    </row>
    <row r="143" s="2" customFormat="1" ht="16.5" customHeight="1">
      <c r="A143" s="38"/>
      <c r="B143" s="39"/>
      <c r="C143" s="267" t="s">
        <v>225</v>
      </c>
      <c r="D143" s="267" t="s">
        <v>220</v>
      </c>
      <c r="E143" s="268" t="s">
        <v>472</v>
      </c>
      <c r="F143" s="269" t="s">
        <v>473</v>
      </c>
      <c r="G143" s="270" t="s">
        <v>158</v>
      </c>
      <c r="H143" s="271">
        <v>40</v>
      </c>
      <c r="I143" s="272"/>
      <c r="J143" s="273">
        <f>ROUND(I143*H143,2)</f>
        <v>0</v>
      </c>
      <c r="K143" s="269" t="s">
        <v>1</v>
      </c>
      <c r="L143" s="274"/>
      <c r="M143" s="275" t="s">
        <v>1</v>
      </c>
      <c r="N143" s="276" t="s">
        <v>38</v>
      </c>
      <c r="O143" s="91"/>
      <c r="P143" s="227">
        <f>O143*H143</f>
        <v>0</v>
      </c>
      <c r="Q143" s="227">
        <v>0.10000000000000001</v>
      </c>
      <c r="R143" s="227">
        <f>Q143*H143</f>
        <v>4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150</v>
      </c>
      <c r="AT143" s="229" t="s">
        <v>220</v>
      </c>
      <c r="AU143" s="229" t="s">
        <v>83</v>
      </c>
      <c r="AY143" s="17" t="s">
        <v>121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81</v>
      </c>
      <c r="BK143" s="230">
        <f>ROUND(I143*H143,2)</f>
        <v>0</v>
      </c>
      <c r="BL143" s="17" t="s">
        <v>127</v>
      </c>
      <c r="BM143" s="229" t="s">
        <v>229</v>
      </c>
    </row>
    <row r="144" s="2" customFormat="1" ht="16.5" customHeight="1">
      <c r="A144" s="38"/>
      <c r="B144" s="39"/>
      <c r="C144" s="267" t="s">
        <v>128</v>
      </c>
      <c r="D144" s="267" t="s">
        <v>220</v>
      </c>
      <c r="E144" s="268" t="s">
        <v>474</v>
      </c>
      <c r="F144" s="269" t="s">
        <v>475</v>
      </c>
      <c r="G144" s="270" t="s">
        <v>158</v>
      </c>
      <c r="H144" s="271">
        <v>21</v>
      </c>
      <c r="I144" s="272"/>
      <c r="J144" s="273">
        <f>ROUND(I144*H144,2)</f>
        <v>0</v>
      </c>
      <c r="K144" s="269" t="s">
        <v>1</v>
      </c>
      <c r="L144" s="274"/>
      <c r="M144" s="275" t="s">
        <v>1</v>
      </c>
      <c r="N144" s="276" t="s">
        <v>38</v>
      </c>
      <c r="O144" s="91"/>
      <c r="P144" s="227">
        <f>O144*H144</f>
        <v>0</v>
      </c>
      <c r="Q144" s="227">
        <v>0.10000000000000001</v>
      </c>
      <c r="R144" s="227">
        <f>Q144*H144</f>
        <v>2.1000000000000001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150</v>
      </c>
      <c r="AT144" s="229" t="s">
        <v>220</v>
      </c>
      <c r="AU144" s="229" t="s">
        <v>83</v>
      </c>
      <c r="AY144" s="17" t="s">
        <v>121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127</v>
      </c>
      <c r="BM144" s="229" t="s">
        <v>231</v>
      </c>
    </row>
    <row r="145" s="2" customFormat="1" ht="16.5" customHeight="1">
      <c r="A145" s="38"/>
      <c r="B145" s="39"/>
      <c r="C145" s="267" t="s">
        <v>234</v>
      </c>
      <c r="D145" s="267" t="s">
        <v>220</v>
      </c>
      <c r="E145" s="268" t="s">
        <v>476</v>
      </c>
      <c r="F145" s="269" t="s">
        <v>477</v>
      </c>
      <c r="G145" s="270" t="s">
        <v>158</v>
      </c>
      <c r="H145" s="271">
        <v>28</v>
      </c>
      <c r="I145" s="272"/>
      <c r="J145" s="273">
        <f>ROUND(I145*H145,2)</f>
        <v>0</v>
      </c>
      <c r="K145" s="269" t="s">
        <v>1</v>
      </c>
      <c r="L145" s="274"/>
      <c r="M145" s="275" t="s">
        <v>1</v>
      </c>
      <c r="N145" s="276" t="s">
        <v>38</v>
      </c>
      <c r="O145" s="91"/>
      <c r="P145" s="227">
        <f>O145*H145</f>
        <v>0</v>
      </c>
      <c r="Q145" s="227">
        <v>0.10000000000000001</v>
      </c>
      <c r="R145" s="227">
        <f>Q145*H145</f>
        <v>2.8000000000000003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150</v>
      </c>
      <c r="AT145" s="229" t="s">
        <v>220</v>
      </c>
      <c r="AU145" s="229" t="s">
        <v>83</v>
      </c>
      <c r="AY145" s="17" t="s">
        <v>121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127</v>
      </c>
      <c r="BM145" s="229" t="s">
        <v>237</v>
      </c>
    </row>
    <row r="146" s="2" customFormat="1" ht="16.5" customHeight="1">
      <c r="A146" s="38"/>
      <c r="B146" s="39"/>
      <c r="C146" s="267" t="s">
        <v>183</v>
      </c>
      <c r="D146" s="267" t="s">
        <v>220</v>
      </c>
      <c r="E146" s="268" t="s">
        <v>478</v>
      </c>
      <c r="F146" s="269" t="s">
        <v>479</v>
      </c>
      <c r="G146" s="270" t="s">
        <v>158</v>
      </c>
      <c r="H146" s="271">
        <v>6</v>
      </c>
      <c r="I146" s="272"/>
      <c r="J146" s="273">
        <f>ROUND(I146*H146,2)</f>
        <v>0</v>
      </c>
      <c r="K146" s="269" t="s">
        <v>1</v>
      </c>
      <c r="L146" s="274"/>
      <c r="M146" s="275" t="s">
        <v>1</v>
      </c>
      <c r="N146" s="276" t="s">
        <v>38</v>
      </c>
      <c r="O146" s="91"/>
      <c r="P146" s="227">
        <f>O146*H146</f>
        <v>0</v>
      </c>
      <c r="Q146" s="227">
        <v>0.10000000000000001</v>
      </c>
      <c r="R146" s="227">
        <f>Q146*H146</f>
        <v>0.60000000000000009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150</v>
      </c>
      <c r="AT146" s="229" t="s">
        <v>220</v>
      </c>
      <c r="AU146" s="229" t="s">
        <v>83</v>
      </c>
      <c r="AY146" s="17" t="s">
        <v>121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81</v>
      </c>
      <c r="BK146" s="230">
        <f>ROUND(I146*H146,2)</f>
        <v>0</v>
      </c>
      <c r="BL146" s="17" t="s">
        <v>127</v>
      </c>
      <c r="BM146" s="229" t="s">
        <v>241</v>
      </c>
    </row>
    <row r="147" s="2" customFormat="1" ht="16.5" customHeight="1">
      <c r="A147" s="38"/>
      <c r="B147" s="39"/>
      <c r="C147" s="267" t="s">
        <v>7</v>
      </c>
      <c r="D147" s="267" t="s">
        <v>220</v>
      </c>
      <c r="E147" s="268" t="s">
        <v>480</v>
      </c>
      <c r="F147" s="269" t="s">
        <v>481</v>
      </c>
      <c r="G147" s="270" t="s">
        <v>158</v>
      </c>
      <c r="H147" s="271">
        <v>10</v>
      </c>
      <c r="I147" s="272"/>
      <c r="J147" s="273">
        <f>ROUND(I147*H147,2)</f>
        <v>0</v>
      </c>
      <c r="K147" s="269" t="s">
        <v>1</v>
      </c>
      <c r="L147" s="274"/>
      <c r="M147" s="275" t="s">
        <v>1</v>
      </c>
      <c r="N147" s="276" t="s">
        <v>38</v>
      </c>
      <c r="O147" s="91"/>
      <c r="P147" s="227">
        <f>O147*H147</f>
        <v>0</v>
      </c>
      <c r="Q147" s="227">
        <v>0.10000000000000001</v>
      </c>
      <c r="R147" s="227">
        <f>Q147*H147</f>
        <v>1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150</v>
      </c>
      <c r="AT147" s="229" t="s">
        <v>220</v>
      </c>
      <c r="AU147" s="229" t="s">
        <v>83</v>
      </c>
      <c r="AY147" s="17" t="s">
        <v>121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127</v>
      </c>
      <c r="BM147" s="229" t="s">
        <v>249</v>
      </c>
    </row>
    <row r="148" s="2" customFormat="1" ht="16.5" customHeight="1">
      <c r="A148" s="38"/>
      <c r="B148" s="39"/>
      <c r="C148" s="267" t="s">
        <v>195</v>
      </c>
      <c r="D148" s="267" t="s">
        <v>220</v>
      </c>
      <c r="E148" s="268" t="s">
        <v>482</v>
      </c>
      <c r="F148" s="269" t="s">
        <v>483</v>
      </c>
      <c r="G148" s="270" t="s">
        <v>158</v>
      </c>
      <c r="H148" s="271">
        <v>34</v>
      </c>
      <c r="I148" s="272"/>
      <c r="J148" s="273">
        <f>ROUND(I148*H148,2)</f>
        <v>0</v>
      </c>
      <c r="K148" s="269" t="s">
        <v>1</v>
      </c>
      <c r="L148" s="274"/>
      <c r="M148" s="275" t="s">
        <v>1</v>
      </c>
      <c r="N148" s="276" t="s">
        <v>38</v>
      </c>
      <c r="O148" s="91"/>
      <c r="P148" s="227">
        <f>O148*H148</f>
        <v>0</v>
      </c>
      <c r="Q148" s="227">
        <v>0.10000000000000001</v>
      </c>
      <c r="R148" s="227">
        <f>Q148*H148</f>
        <v>3.4000000000000004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150</v>
      </c>
      <c r="AT148" s="229" t="s">
        <v>220</v>
      </c>
      <c r="AU148" s="229" t="s">
        <v>83</v>
      </c>
      <c r="AY148" s="17" t="s">
        <v>121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127</v>
      </c>
      <c r="BM148" s="229" t="s">
        <v>253</v>
      </c>
    </row>
    <row r="149" s="2" customFormat="1" ht="16.5" customHeight="1">
      <c r="A149" s="38"/>
      <c r="B149" s="39"/>
      <c r="C149" s="267" t="s">
        <v>255</v>
      </c>
      <c r="D149" s="267" t="s">
        <v>220</v>
      </c>
      <c r="E149" s="268" t="s">
        <v>484</v>
      </c>
      <c r="F149" s="269" t="s">
        <v>485</v>
      </c>
      <c r="G149" s="270" t="s">
        <v>158</v>
      </c>
      <c r="H149" s="271">
        <v>17</v>
      </c>
      <c r="I149" s="272"/>
      <c r="J149" s="273">
        <f>ROUND(I149*H149,2)</f>
        <v>0</v>
      </c>
      <c r="K149" s="269" t="s">
        <v>1</v>
      </c>
      <c r="L149" s="274"/>
      <c r="M149" s="275" t="s">
        <v>1</v>
      </c>
      <c r="N149" s="276" t="s">
        <v>38</v>
      </c>
      <c r="O149" s="91"/>
      <c r="P149" s="227">
        <f>O149*H149</f>
        <v>0</v>
      </c>
      <c r="Q149" s="227">
        <v>0.10000000000000001</v>
      </c>
      <c r="R149" s="227">
        <f>Q149*H149</f>
        <v>1.7000000000000002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150</v>
      </c>
      <c r="AT149" s="229" t="s">
        <v>220</v>
      </c>
      <c r="AU149" s="229" t="s">
        <v>83</v>
      </c>
      <c r="AY149" s="17" t="s">
        <v>121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127</v>
      </c>
      <c r="BM149" s="229" t="s">
        <v>258</v>
      </c>
    </row>
    <row r="150" s="2" customFormat="1" ht="16.5" customHeight="1">
      <c r="A150" s="38"/>
      <c r="B150" s="39"/>
      <c r="C150" s="267" t="s">
        <v>199</v>
      </c>
      <c r="D150" s="267" t="s">
        <v>220</v>
      </c>
      <c r="E150" s="268" t="s">
        <v>486</v>
      </c>
      <c r="F150" s="269" t="s">
        <v>487</v>
      </c>
      <c r="G150" s="270" t="s">
        <v>158</v>
      </c>
      <c r="H150" s="271">
        <v>280</v>
      </c>
      <c r="I150" s="272"/>
      <c r="J150" s="273">
        <f>ROUND(I150*H150,2)</f>
        <v>0</v>
      </c>
      <c r="K150" s="269" t="s">
        <v>1</v>
      </c>
      <c r="L150" s="274"/>
      <c r="M150" s="275" t="s">
        <v>1</v>
      </c>
      <c r="N150" s="276" t="s">
        <v>38</v>
      </c>
      <c r="O150" s="91"/>
      <c r="P150" s="227">
        <f>O150*H150</f>
        <v>0</v>
      </c>
      <c r="Q150" s="227">
        <v>0.002</v>
      </c>
      <c r="R150" s="227">
        <f>Q150*H150</f>
        <v>0.56000000000000005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150</v>
      </c>
      <c r="AT150" s="229" t="s">
        <v>220</v>
      </c>
      <c r="AU150" s="229" t="s">
        <v>83</v>
      </c>
      <c r="AY150" s="17" t="s">
        <v>121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127</v>
      </c>
      <c r="BM150" s="229" t="s">
        <v>262</v>
      </c>
    </row>
    <row r="151" s="2" customFormat="1" ht="16.5" customHeight="1">
      <c r="A151" s="38"/>
      <c r="B151" s="39"/>
      <c r="C151" s="267" t="s">
        <v>265</v>
      </c>
      <c r="D151" s="267" t="s">
        <v>220</v>
      </c>
      <c r="E151" s="268" t="s">
        <v>488</v>
      </c>
      <c r="F151" s="269" t="s">
        <v>489</v>
      </c>
      <c r="G151" s="270" t="s">
        <v>158</v>
      </c>
      <c r="H151" s="271">
        <v>240</v>
      </c>
      <c r="I151" s="272"/>
      <c r="J151" s="273">
        <f>ROUND(I151*H151,2)</f>
        <v>0</v>
      </c>
      <c r="K151" s="269" t="s">
        <v>1</v>
      </c>
      <c r="L151" s="274"/>
      <c r="M151" s="275" t="s">
        <v>1</v>
      </c>
      <c r="N151" s="276" t="s">
        <v>38</v>
      </c>
      <c r="O151" s="91"/>
      <c r="P151" s="227">
        <f>O151*H151</f>
        <v>0</v>
      </c>
      <c r="Q151" s="227">
        <v>0.002</v>
      </c>
      <c r="R151" s="227">
        <f>Q151*H151</f>
        <v>0.47999999999999998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150</v>
      </c>
      <c r="AT151" s="229" t="s">
        <v>220</v>
      </c>
      <c r="AU151" s="229" t="s">
        <v>83</v>
      </c>
      <c r="AY151" s="17" t="s">
        <v>121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81</v>
      </c>
      <c r="BK151" s="230">
        <f>ROUND(I151*H151,2)</f>
        <v>0</v>
      </c>
      <c r="BL151" s="17" t="s">
        <v>127</v>
      </c>
      <c r="BM151" s="229" t="s">
        <v>268</v>
      </c>
    </row>
    <row r="152" s="2" customFormat="1" ht="16.5" customHeight="1">
      <c r="A152" s="38"/>
      <c r="B152" s="39"/>
      <c r="C152" s="267" t="s">
        <v>204</v>
      </c>
      <c r="D152" s="267" t="s">
        <v>220</v>
      </c>
      <c r="E152" s="268" t="s">
        <v>490</v>
      </c>
      <c r="F152" s="269" t="s">
        <v>491</v>
      </c>
      <c r="G152" s="270" t="s">
        <v>158</v>
      </c>
      <c r="H152" s="271">
        <v>280</v>
      </c>
      <c r="I152" s="272"/>
      <c r="J152" s="273">
        <f>ROUND(I152*H152,2)</f>
        <v>0</v>
      </c>
      <c r="K152" s="269" t="s">
        <v>1</v>
      </c>
      <c r="L152" s="274"/>
      <c r="M152" s="275" t="s">
        <v>1</v>
      </c>
      <c r="N152" s="276" t="s">
        <v>38</v>
      </c>
      <c r="O152" s="91"/>
      <c r="P152" s="227">
        <f>O152*H152</f>
        <v>0</v>
      </c>
      <c r="Q152" s="227">
        <v>0.002</v>
      </c>
      <c r="R152" s="227">
        <f>Q152*H152</f>
        <v>0.56000000000000005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150</v>
      </c>
      <c r="AT152" s="229" t="s">
        <v>220</v>
      </c>
      <c r="AU152" s="229" t="s">
        <v>83</v>
      </c>
      <c r="AY152" s="17" t="s">
        <v>121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81</v>
      </c>
      <c r="BK152" s="230">
        <f>ROUND(I152*H152,2)</f>
        <v>0</v>
      </c>
      <c r="BL152" s="17" t="s">
        <v>127</v>
      </c>
      <c r="BM152" s="229" t="s">
        <v>272</v>
      </c>
    </row>
    <row r="153" s="2" customFormat="1" ht="16.5" customHeight="1">
      <c r="A153" s="38"/>
      <c r="B153" s="39"/>
      <c r="C153" s="267" t="s">
        <v>274</v>
      </c>
      <c r="D153" s="267" t="s">
        <v>220</v>
      </c>
      <c r="E153" s="268" t="s">
        <v>492</v>
      </c>
      <c r="F153" s="269" t="s">
        <v>493</v>
      </c>
      <c r="G153" s="270" t="s">
        <v>158</v>
      </c>
      <c r="H153" s="271">
        <v>260</v>
      </c>
      <c r="I153" s="272"/>
      <c r="J153" s="273">
        <f>ROUND(I153*H153,2)</f>
        <v>0</v>
      </c>
      <c r="K153" s="269" t="s">
        <v>1</v>
      </c>
      <c r="L153" s="274"/>
      <c r="M153" s="275" t="s">
        <v>1</v>
      </c>
      <c r="N153" s="276" t="s">
        <v>38</v>
      </c>
      <c r="O153" s="91"/>
      <c r="P153" s="227">
        <f>O153*H153</f>
        <v>0</v>
      </c>
      <c r="Q153" s="227">
        <v>0.002</v>
      </c>
      <c r="R153" s="227">
        <f>Q153*H153</f>
        <v>0.52000000000000002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150</v>
      </c>
      <c r="AT153" s="229" t="s">
        <v>220</v>
      </c>
      <c r="AU153" s="229" t="s">
        <v>83</v>
      </c>
      <c r="AY153" s="17" t="s">
        <v>121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81</v>
      </c>
      <c r="BK153" s="230">
        <f>ROUND(I153*H153,2)</f>
        <v>0</v>
      </c>
      <c r="BL153" s="17" t="s">
        <v>127</v>
      </c>
      <c r="BM153" s="229" t="s">
        <v>277</v>
      </c>
    </row>
    <row r="154" s="2" customFormat="1" ht="16.5" customHeight="1">
      <c r="A154" s="38"/>
      <c r="B154" s="39"/>
      <c r="C154" s="267" t="s">
        <v>212</v>
      </c>
      <c r="D154" s="267" t="s">
        <v>220</v>
      </c>
      <c r="E154" s="268" t="s">
        <v>494</v>
      </c>
      <c r="F154" s="269" t="s">
        <v>495</v>
      </c>
      <c r="G154" s="270" t="s">
        <v>158</v>
      </c>
      <c r="H154" s="271">
        <v>180</v>
      </c>
      <c r="I154" s="272"/>
      <c r="J154" s="273">
        <f>ROUND(I154*H154,2)</f>
        <v>0</v>
      </c>
      <c r="K154" s="269" t="s">
        <v>1</v>
      </c>
      <c r="L154" s="274"/>
      <c r="M154" s="275" t="s">
        <v>1</v>
      </c>
      <c r="N154" s="276" t="s">
        <v>38</v>
      </c>
      <c r="O154" s="91"/>
      <c r="P154" s="227">
        <f>O154*H154</f>
        <v>0</v>
      </c>
      <c r="Q154" s="227">
        <v>0.002</v>
      </c>
      <c r="R154" s="227">
        <f>Q154*H154</f>
        <v>0.35999999999999999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150</v>
      </c>
      <c r="AT154" s="229" t="s">
        <v>220</v>
      </c>
      <c r="AU154" s="229" t="s">
        <v>83</v>
      </c>
      <c r="AY154" s="17" t="s">
        <v>121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81</v>
      </c>
      <c r="BK154" s="230">
        <f>ROUND(I154*H154,2)</f>
        <v>0</v>
      </c>
      <c r="BL154" s="17" t="s">
        <v>127</v>
      </c>
      <c r="BM154" s="229" t="s">
        <v>281</v>
      </c>
    </row>
    <row r="155" s="2" customFormat="1" ht="16.5" customHeight="1">
      <c r="A155" s="38"/>
      <c r="B155" s="39"/>
      <c r="C155" s="267" t="s">
        <v>283</v>
      </c>
      <c r="D155" s="267" t="s">
        <v>220</v>
      </c>
      <c r="E155" s="268" t="s">
        <v>496</v>
      </c>
      <c r="F155" s="269" t="s">
        <v>497</v>
      </c>
      <c r="G155" s="270" t="s">
        <v>158</v>
      </c>
      <c r="H155" s="271">
        <v>140</v>
      </c>
      <c r="I155" s="272"/>
      <c r="J155" s="273">
        <f>ROUND(I155*H155,2)</f>
        <v>0</v>
      </c>
      <c r="K155" s="269" t="s">
        <v>1</v>
      </c>
      <c r="L155" s="274"/>
      <c r="M155" s="275" t="s">
        <v>1</v>
      </c>
      <c r="N155" s="276" t="s">
        <v>38</v>
      </c>
      <c r="O155" s="91"/>
      <c r="P155" s="227">
        <f>O155*H155</f>
        <v>0</v>
      </c>
      <c r="Q155" s="227">
        <v>0.002</v>
      </c>
      <c r="R155" s="227">
        <f>Q155*H155</f>
        <v>0.28000000000000003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150</v>
      </c>
      <c r="AT155" s="229" t="s">
        <v>220</v>
      </c>
      <c r="AU155" s="229" t="s">
        <v>83</v>
      </c>
      <c r="AY155" s="17" t="s">
        <v>121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81</v>
      </c>
      <c r="BK155" s="230">
        <f>ROUND(I155*H155,2)</f>
        <v>0</v>
      </c>
      <c r="BL155" s="17" t="s">
        <v>127</v>
      </c>
      <c r="BM155" s="229" t="s">
        <v>286</v>
      </c>
    </row>
    <row r="156" s="2" customFormat="1" ht="16.5" customHeight="1">
      <c r="A156" s="38"/>
      <c r="B156" s="39"/>
      <c r="C156" s="267" t="s">
        <v>217</v>
      </c>
      <c r="D156" s="267" t="s">
        <v>220</v>
      </c>
      <c r="E156" s="268" t="s">
        <v>498</v>
      </c>
      <c r="F156" s="269" t="s">
        <v>499</v>
      </c>
      <c r="G156" s="270" t="s">
        <v>158</v>
      </c>
      <c r="H156" s="271">
        <v>140</v>
      </c>
      <c r="I156" s="272"/>
      <c r="J156" s="273">
        <f>ROUND(I156*H156,2)</f>
        <v>0</v>
      </c>
      <c r="K156" s="269" t="s">
        <v>1</v>
      </c>
      <c r="L156" s="274"/>
      <c r="M156" s="275" t="s">
        <v>1</v>
      </c>
      <c r="N156" s="276" t="s">
        <v>38</v>
      </c>
      <c r="O156" s="91"/>
      <c r="P156" s="227">
        <f>O156*H156</f>
        <v>0</v>
      </c>
      <c r="Q156" s="227">
        <v>0.002</v>
      </c>
      <c r="R156" s="227">
        <f>Q156*H156</f>
        <v>0.28000000000000003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150</v>
      </c>
      <c r="AT156" s="229" t="s">
        <v>220</v>
      </c>
      <c r="AU156" s="229" t="s">
        <v>83</v>
      </c>
      <c r="AY156" s="17" t="s">
        <v>121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127</v>
      </c>
      <c r="BM156" s="229" t="s">
        <v>292</v>
      </c>
    </row>
    <row r="157" s="2" customFormat="1" ht="16.5" customHeight="1">
      <c r="A157" s="38"/>
      <c r="B157" s="39"/>
      <c r="C157" s="267" t="s">
        <v>297</v>
      </c>
      <c r="D157" s="267" t="s">
        <v>220</v>
      </c>
      <c r="E157" s="268" t="s">
        <v>500</v>
      </c>
      <c r="F157" s="269" t="s">
        <v>501</v>
      </c>
      <c r="G157" s="270" t="s">
        <v>158</v>
      </c>
      <c r="H157" s="271">
        <v>250</v>
      </c>
      <c r="I157" s="272"/>
      <c r="J157" s="273">
        <f>ROUND(I157*H157,2)</f>
        <v>0</v>
      </c>
      <c r="K157" s="269" t="s">
        <v>1</v>
      </c>
      <c r="L157" s="274"/>
      <c r="M157" s="275" t="s">
        <v>1</v>
      </c>
      <c r="N157" s="276" t="s">
        <v>38</v>
      </c>
      <c r="O157" s="91"/>
      <c r="P157" s="227">
        <f>O157*H157</f>
        <v>0</v>
      </c>
      <c r="Q157" s="227">
        <v>0.002</v>
      </c>
      <c r="R157" s="227">
        <f>Q157*H157</f>
        <v>0.5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150</v>
      </c>
      <c r="AT157" s="229" t="s">
        <v>220</v>
      </c>
      <c r="AU157" s="229" t="s">
        <v>83</v>
      </c>
      <c r="AY157" s="17" t="s">
        <v>121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81</v>
      </c>
      <c r="BK157" s="230">
        <f>ROUND(I157*H157,2)</f>
        <v>0</v>
      </c>
      <c r="BL157" s="17" t="s">
        <v>127</v>
      </c>
      <c r="BM157" s="229" t="s">
        <v>300</v>
      </c>
    </row>
    <row r="158" s="2" customFormat="1" ht="16.5" customHeight="1">
      <c r="A158" s="38"/>
      <c r="B158" s="39"/>
      <c r="C158" s="267" t="s">
        <v>223</v>
      </c>
      <c r="D158" s="267" t="s">
        <v>220</v>
      </c>
      <c r="E158" s="268" t="s">
        <v>502</v>
      </c>
      <c r="F158" s="269" t="s">
        <v>503</v>
      </c>
      <c r="G158" s="270" t="s">
        <v>158</v>
      </c>
      <c r="H158" s="271">
        <v>250</v>
      </c>
      <c r="I158" s="272"/>
      <c r="J158" s="273">
        <f>ROUND(I158*H158,2)</f>
        <v>0</v>
      </c>
      <c r="K158" s="269" t="s">
        <v>1</v>
      </c>
      <c r="L158" s="274"/>
      <c r="M158" s="275" t="s">
        <v>1</v>
      </c>
      <c r="N158" s="276" t="s">
        <v>38</v>
      </c>
      <c r="O158" s="91"/>
      <c r="P158" s="227">
        <f>O158*H158</f>
        <v>0</v>
      </c>
      <c r="Q158" s="227">
        <v>0.002</v>
      </c>
      <c r="R158" s="227">
        <f>Q158*H158</f>
        <v>0.5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150</v>
      </c>
      <c r="AT158" s="229" t="s">
        <v>220</v>
      </c>
      <c r="AU158" s="229" t="s">
        <v>83</v>
      </c>
      <c r="AY158" s="17" t="s">
        <v>121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127</v>
      </c>
      <c r="BM158" s="229" t="s">
        <v>311</v>
      </c>
    </row>
    <row r="159" s="2" customFormat="1" ht="16.5" customHeight="1">
      <c r="A159" s="38"/>
      <c r="B159" s="39"/>
      <c r="C159" s="267" t="s">
        <v>314</v>
      </c>
      <c r="D159" s="267" t="s">
        <v>220</v>
      </c>
      <c r="E159" s="268" t="s">
        <v>504</v>
      </c>
      <c r="F159" s="269" t="s">
        <v>505</v>
      </c>
      <c r="G159" s="270" t="s">
        <v>158</v>
      </c>
      <c r="H159" s="271">
        <v>220</v>
      </c>
      <c r="I159" s="272"/>
      <c r="J159" s="273">
        <f>ROUND(I159*H159,2)</f>
        <v>0</v>
      </c>
      <c r="K159" s="269" t="s">
        <v>1</v>
      </c>
      <c r="L159" s="274"/>
      <c r="M159" s="275" t="s">
        <v>1</v>
      </c>
      <c r="N159" s="276" t="s">
        <v>38</v>
      </c>
      <c r="O159" s="91"/>
      <c r="P159" s="227">
        <f>O159*H159</f>
        <v>0</v>
      </c>
      <c r="Q159" s="227">
        <v>0.002</v>
      </c>
      <c r="R159" s="227">
        <f>Q159*H159</f>
        <v>0.44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150</v>
      </c>
      <c r="AT159" s="229" t="s">
        <v>220</v>
      </c>
      <c r="AU159" s="229" t="s">
        <v>83</v>
      </c>
      <c r="AY159" s="17" t="s">
        <v>121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81</v>
      </c>
      <c r="BK159" s="230">
        <f>ROUND(I159*H159,2)</f>
        <v>0</v>
      </c>
      <c r="BL159" s="17" t="s">
        <v>127</v>
      </c>
      <c r="BM159" s="229" t="s">
        <v>317</v>
      </c>
    </row>
    <row r="160" s="2" customFormat="1" ht="16.5" customHeight="1">
      <c r="A160" s="38"/>
      <c r="B160" s="39"/>
      <c r="C160" s="267" t="s">
        <v>229</v>
      </c>
      <c r="D160" s="267" t="s">
        <v>220</v>
      </c>
      <c r="E160" s="268" t="s">
        <v>506</v>
      </c>
      <c r="F160" s="269" t="s">
        <v>507</v>
      </c>
      <c r="G160" s="270" t="s">
        <v>158</v>
      </c>
      <c r="H160" s="271">
        <v>220</v>
      </c>
      <c r="I160" s="272"/>
      <c r="J160" s="273">
        <f>ROUND(I160*H160,2)</f>
        <v>0</v>
      </c>
      <c r="K160" s="269" t="s">
        <v>1</v>
      </c>
      <c r="L160" s="274"/>
      <c r="M160" s="275" t="s">
        <v>1</v>
      </c>
      <c r="N160" s="276" t="s">
        <v>38</v>
      </c>
      <c r="O160" s="91"/>
      <c r="P160" s="227">
        <f>O160*H160</f>
        <v>0</v>
      </c>
      <c r="Q160" s="227">
        <v>0.002</v>
      </c>
      <c r="R160" s="227">
        <f>Q160*H160</f>
        <v>0.44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150</v>
      </c>
      <c r="AT160" s="229" t="s">
        <v>220</v>
      </c>
      <c r="AU160" s="229" t="s">
        <v>83</v>
      </c>
      <c r="AY160" s="17" t="s">
        <v>121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81</v>
      </c>
      <c r="BK160" s="230">
        <f>ROUND(I160*H160,2)</f>
        <v>0</v>
      </c>
      <c r="BL160" s="17" t="s">
        <v>127</v>
      </c>
      <c r="BM160" s="229" t="s">
        <v>321</v>
      </c>
    </row>
    <row r="161" s="2" customFormat="1" ht="16.5" customHeight="1">
      <c r="A161" s="38"/>
      <c r="B161" s="39"/>
      <c r="C161" s="267" t="s">
        <v>322</v>
      </c>
      <c r="D161" s="267" t="s">
        <v>220</v>
      </c>
      <c r="E161" s="268" t="s">
        <v>508</v>
      </c>
      <c r="F161" s="269" t="s">
        <v>509</v>
      </c>
      <c r="G161" s="270" t="s">
        <v>158</v>
      </c>
      <c r="H161" s="271">
        <v>250</v>
      </c>
      <c r="I161" s="272"/>
      <c r="J161" s="273">
        <f>ROUND(I161*H161,2)</f>
        <v>0</v>
      </c>
      <c r="K161" s="269" t="s">
        <v>1</v>
      </c>
      <c r="L161" s="274"/>
      <c r="M161" s="275" t="s">
        <v>1</v>
      </c>
      <c r="N161" s="276" t="s">
        <v>38</v>
      </c>
      <c r="O161" s="91"/>
      <c r="P161" s="227">
        <f>O161*H161</f>
        <v>0</v>
      </c>
      <c r="Q161" s="227">
        <v>0.002</v>
      </c>
      <c r="R161" s="227">
        <f>Q161*H161</f>
        <v>0.5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150</v>
      </c>
      <c r="AT161" s="229" t="s">
        <v>220</v>
      </c>
      <c r="AU161" s="229" t="s">
        <v>83</v>
      </c>
      <c r="AY161" s="17" t="s">
        <v>121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81</v>
      </c>
      <c r="BK161" s="230">
        <f>ROUND(I161*H161,2)</f>
        <v>0</v>
      </c>
      <c r="BL161" s="17" t="s">
        <v>127</v>
      </c>
      <c r="BM161" s="229" t="s">
        <v>325</v>
      </c>
    </row>
    <row r="162" s="2" customFormat="1" ht="16.5" customHeight="1">
      <c r="A162" s="38"/>
      <c r="B162" s="39"/>
      <c r="C162" s="267" t="s">
        <v>231</v>
      </c>
      <c r="D162" s="267" t="s">
        <v>220</v>
      </c>
      <c r="E162" s="268" t="s">
        <v>510</v>
      </c>
      <c r="F162" s="269" t="s">
        <v>511</v>
      </c>
      <c r="G162" s="270" t="s">
        <v>158</v>
      </c>
      <c r="H162" s="271">
        <v>250</v>
      </c>
      <c r="I162" s="272"/>
      <c r="J162" s="273">
        <f>ROUND(I162*H162,2)</f>
        <v>0</v>
      </c>
      <c r="K162" s="269" t="s">
        <v>1</v>
      </c>
      <c r="L162" s="274"/>
      <c r="M162" s="275" t="s">
        <v>1</v>
      </c>
      <c r="N162" s="276" t="s">
        <v>38</v>
      </c>
      <c r="O162" s="91"/>
      <c r="P162" s="227">
        <f>O162*H162</f>
        <v>0</v>
      </c>
      <c r="Q162" s="227">
        <v>0.002</v>
      </c>
      <c r="R162" s="227">
        <f>Q162*H162</f>
        <v>0.5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150</v>
      </c>
      <c r="AT162" s="229" t="s">
        <v>220</v>
      </c>
      <c r="AU162" s="229" t="s">
        <v>83</v>
      </c>
      <c r="AY162" s="17" t="s">
        <v>121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81</v>
      </c>
      <c r="BK162" s="230">
        <f>ROUND(I162*H162,2)</f>
        <v>0</v>
      </c>
      <c r="BL162" s="17" t="s">
        <v>127</v>
      </c>
      <c r="BM162" s="229" t="s">
        <v>328</v>
      </c>
    </row>
    <row r="163" s="2" customFormat="1" ht="16.5" customHeight="1">
      <c r="A163" s="38"/>
      <c r="B163" s="39"/>
      <c r="C163" s="218" t="s">
        <v>329</v>
      </c>
      <c r="D163" s="218" t="s">
        <v>123</v>
      </c>
      <c r="E163" s="219" t="s">
        <v>512</v>
      </c>
      <c r="F163" s="220" t="s">
        <v>513</v>
      </c>
      <c r="G163" s="221" t="s">
        <v>158</v>
      </c>
      <c r="H163" s="222">
        <v>585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38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127</v>
      </c>
      <c r="AT163" s="229" t="s">
        <v>123</v>
      </c>
      <c r="AU163" s="229" t="s">
        <v>83</v>
      </c>
      <c r="AY163" s="17" t="s">
        <v>121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81</v>
      </c>
      <c r="BK163" s="230">
        <f>ROUND(I163*H163,2)</f>
        <v>0</v>
      </c>
      <c r="BL163" s="17" t="s">
        <v>127</v>
      </c>
      <c r="BM163" s="229" t="s">
        <v>332</v>
      </c>
    </row>
    <row r="164" s="13" customFormat="1">
      <c r="A164" s="13"/>
      <c r="B164" s="231"/>
      <c r="C164" s="232"/>
      <c r="D164" s="233" t="s">
        <v>129</v>
      </c>
      <c r="E164" s="234" t="s">
        <v>1</v>
      </c>
      <c r="F164" s="235" t="s">
        <v>514</v>
      </c>
      <c r="G164" s="232"/>
      <c r="H164" s="236">
        <v>585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129</v>
      </c>
      <c r="AU164" s="242" t="s">
        <v>83</v>
      </c>
      <c r="AV164" s="13" t="s">
        <v>83</v>
      </c>
      <c r="AW164" s="13" t="s">
        <v>30</v>
      </c>
      <c r="AX164" s="13" t="s">
        <v>73</v>
      </c>
      <c r="AY164" s="242" t="s">
        <v>121</v>
      </c>
    </row>
    <row r="165" s="14" customFormat="1">
      <c r="A165" s="14"/>
      <c r="B165" s="243"/>
      <c r="C165" s="244"/>
      <c r="D165" s="233" t="s">
        <v>129</v>
      </c>
      <c r="E165" s="245" t="s">
        <v>1</v>
      </c>
      <c r="F165" s="246" t="s">
        <v>131</v>
      </c>
      <c r="G165" s="244"/>
      <c r="H165" s="247">
        <v>585</v>
      </c>
      <c r="I165" s="248"/>
      <c r="J165" s="244"/>
      <c r="K165" s="244"/>
      <c r="L165" s="249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129</v>
      </c>
      <c r="AU165" s="253" t="s">
        <v>83</v>
      </c>
      <c r="AV165" s="14" t="s">
        <v>127</v>
      </c>
      <c r="AW165" s="14" t="s">
        <v>30</v>
      </c>
      <c r="AX165" s="14" t="s">
        <v>81</v>
      </c>
      <c r="AY165" s="253" t="s">
        <v>121</v>
      </c>
    </row>
    <row r="166" s="2" customFormat="1" ht="16.5" customHeight="1">
      <c r="A166" s="38"/>
      <c r="B166" s="39"/>
      <c r="C166" s="267" t="s">
        <v>237</v>
      </c>
      <c r="D166" s="267" t="s">
        <v>220</v>
      </c>
      <c r="E166" s="268" t="s">
        <v>515</v>
      </c>
      <c r="F166" s="269" t="s">
        <v>516</v>
      </c>
      <c r="G166" s="270" t="s">
        <v>167</v>
      </c>
      <c r="H166" s="271">
        <v>585</v>
      </c>
      <c r="I166" s="272"/>
      <c r="J166" s="273">
        <f>ROUND(I166*H166,2)</f>
        <v>0</v>
      </c>
      <c r="K166" s="269" t="s">
        <v>1</v>
      </c>
      <c r="L166" s="274"/>
      <c r="M166" s="275" t="s">
        <v>1</v>
      </c>
      <c r="N166" s="276" t="s">
        <v>38</v>
      </c>
      <c r="O166" s="91"/>
      <c r="P166" s="227">
        <f>O166*H166</f>
        <v>0</v>
      </c>
      <c r="Q166" s="227">
        <v>0.0038</v>
      </c>
      <c r="R166" s="227">
        <f>Q166*H166</f>
        <v>2.2229999999999999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150</v>
      </c>
      <c r="AT166" s="229" t="s">
        <v>220</v>
      </c>
      <c r="AU166" s="229" t="s">
        <v>83</v>
      </c>
      <c r="AY166" s="17" t="s">
        <v>121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81</v>
      </c>
      <c r="BK166" s="230">
        <f>ROUND(I166*H166,2)</f>
        <v>0</v>
      </c>
      <c r="BL166" s="17" t="s">
        <v>127</v>
      </c>
      <c r="BM166" s="229" t="s">
        <v>336</v>
      </c>
    </row>
    <row r="167" s="13" customFormat="1">
      <c r="A167" s="13"/>
      <c r="B167" s="231"/>
      <c r="C167" s="232"/>
      <c r="D167" s="233" t="s">
        <v>129</v>
      </c>
      <c r="E167" s="234" t="s">
        <v>1</v>
      </c>
      <c r="F167" s="235" t="s">
        <v>517</v>
      </c>
      <c r="G167" s="232"/>
      <c r="H167" s="236">
        <v>585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129</v>
      </c>
      <c r="AU167" s="242" t="s">
        <v>83</v>
      </c>
      <c r="AV167" s="13" t="s">
        <v>83</v>
      </c>
      <c r="AW167" s="13" t="s">
        <v>30</v>
      </c>
      <c r="AX167" s="13" t="s">
        <v>73</v>
      </c>
      <c r="AY167" s="242" t="s">
        <v>121</v>
      </c>
    </row>
    <row r="168" s="14" customFormat="1">
      <c r="A168" s="14"/>
      <c r="B168" s="243"/>
      <c r="C168" s="244"/>
      <c r="D168" s="233" t="s">
        <v>129</v>
      </c>
      <c r="E168" s="245" t="s">
        <v>1</v>
      </c>
      <c r="F168" s="246" t="s">
        <v>131</v>
      </c>
      <c r="G168" s="244"/>
      <c r="H168" s="247">
        <v>585</v>
      </c>
      <c r="I168" s="248"/>
      <c r="J168" s="244"/>
      <c r="K168" s="244"/>
      <c r="L168" s="249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129</v>
      </c>
      <c r="AU168" s="253" t="s">
        <v>83</v>
      </c>
      <c r="AV168" s="14" t="s">
        <v>127</v>
      </c>
      <c r="AW168" s="14" t="s">
        <v>30</v>
      </c>
      <c r="AX168" s="14" t="s">
        <v>81</v>
      </c>
      <c r="AY168" s="253" t="s">
        <v>121</v>
      </c>
    </row>
    <row r="169" s="2" customFormat="1" ht="16.5" customHeight="1">
      <c r="A169" s="38"/>
      <c r="B169" s="39"/>
      <c r="C169" s="218" t="s">
        <v>342</v>
      </c>
      <c r="D169" s="218" t="s">
        <v>123</v>
      </c>
      <c r="E169" s="219" t="s">
        <v>518</v>
      </c>
      <c r="F169" s="220" t="s">
        <v>519</v>
      </c>
      <c r="G169" s="221" t="s">
        <v>216</v>
      </c>
      <c r="H169" s="222">
        <v>1520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38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127</v>
      </c>
      <c r="AT169" s="229" t="s">
        <v>123</v>
      </c>
      <c r="AU169" s="229" t="s">
        <v>83</v>
      </c>
      <c r="AY169" s="17" t="s">
        <v>121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81</v>
      </c>
      <c r="BK169" s="230">
        <f>ROUND(I169*H169,2)</f>
        <v>0</v>
      </c>
      <c r="BL169" s="17" t="s">
        <v>127</v>
      </c>
      <c r="BM169" s="229" t="s">
        <v>345</v>
      </c>
    </row>
    <row r="170" s="2" customFormat="1" ht="16.5" customHeight="1">
      <c r="A170" s="38"/>
      <c r="B170" s="39"/>
      <c r="C170" s="267" t="s">
        <v>241</v>
      </c>
      <c r="D170" s="267" t="s">
        <v>220</v>
      </c>
      <c r="E170" s="268" t="s">
        <v>520</v>
      </c>
      <c r="F170" s="269" t="s">
        <v>521</v>
      </c>
      <c r="G170" s="270" t="s">
        <v>172</v>
      </c>
      <c r="H170" s="271">
        <v>109.76000000000001</v>
      </c>
      <c r="I170" s="272"/>
      <c r="J170" s="273">
        <f>ROUND(I170*H170,2)</f>
        <v>0</v>
      </c>
      <c r="K170" s="269" t="s">
        <v>1</v>
      </c>
      <c r="L170" s="274"/>
      <c r="M170" s="275" t="s">
        <v>1</v>
      </c>
      <c r="N170" s="276" t="s">
        <v>38</v>
      </c>
      <c r="O170" s="91"/>
      <c r="P170" s="227">
        <f>O170*H170</f>
        <v>0</v>
      </c>
      <c r="Q170" s="227">
        <v>0.20000000000000001</v>
      </c>
      <c r="R170" s="227">
        <f>Q170*H170</f>
        <v>21.952000000000002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150</v>
      </c>
      <c r="AT170" s="229" t="s">
        <v>220</v>
      </c>
      <c r="AU170" s="229" t="s">
        <v>83</v>
      </c>
      <c r="AY170" s="17" t="s">
        <v>121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127</v>
      </c>
      <c r="BM170" s="229" t="s">
        <v>351</v>
      </c>
    </row>
    <row r="171" s="13" customFormat="1">
      <c r="A171" s="13"/>
      <c r="B171" s="231"/>
      <c r="C171" s="232"/>
      <c r="D171" s="233" t="s">
        <v>129</v>
      </c>
      <c r="E171" s="234" t="s">
        <v>1</v>
      </c>
      <c r="F171" s="235" t="s">
        <v>522</v>
      </c>
      <c r="G171" s="232"/>
      <c r="H171" s="236">
        <v>152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129</v>
      </c>
      <c r="AU171" s="242" t="s">
        <v>83</v>
      </c>
      <c r="AV171" s="13" t="s">
        <v>83</v>
      </c>
      <c r="AW171" s="13" t="s">
        <v>30</v>
      </c>
      <c r="AX171" s="13" t="s">
        <v>73</v>
      </c>
      <c r="AY171" s="242" t="s">
        <v>121</v>
      </c>
    </row>
    <row r="172" s="13" customFormat="1">
      <c r="A172" s="13"/>
      <c r="B172" s="231"/>
      <c r="C172" s="232"/>
      <c r="D172" s="233" t="s">
        <v>129</v>
      </c>
      <c r="E172" s="234" t="s">
        <v>1</v>
      </c>
      <c r="F172" s="235" t="s">
        <v>523</v>
      </c>
      <c r="G172" s="232"/>
      <c r="H172" s="236">
        <v>-42.240000000000002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129</v>
      </c>
      <c r="AU172" s="242" t="s">
        <v>83</v>
      </c>
      <c r="AV172" s="13" t="s">
        <v>83</v>
      </c>
      <c r="AW172" s="13" t="s">
        <v>30</v>
      </c>
      <c r="AX172" s="13" t="s">
        <v>73</v>
      </c>
      <c r="AY172" s="242" t="s">
        <v>121</v>
      </c>
    </row>
    <row r="173" s="14" customFormat="1">
      <c r="A173" s="14"/>
      <c r="B173" s="243"/>
      <c r="C173" s="244"/>
      <c r="D173" s="233" t="s">
        <v>129</v>
      </c>
      <c r="E173" s="245" t="s">
        <v>1</v>
      </c>
      <c r="F173" s="246" t="s">
        <v>163</v>
      </c>
      <c r="G173" s="244"/>
      <c r="H173" s="247">
        <v>109.75999999999999</v>
      </c>
      <c r="I173" s="248"/>
      <c r="J173" s="244"/>
      <c r="K173" s="244"/>
      <c r="L173" s="249"/>
      <c r="M173" s="254"/>
      <c r="N173" s="255"/>
      <c r="O173" s="255"/>
      <c r="P173" s="255"/>
      <c r="Q173" s="255"/>
      <c r="R173" s="255"/>
      <c r="S173" s="255"/>
      <c r="T173" s="25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129</v>
      </c>
      <c r="AU173" s="253" t="s">
        <v>83</v>
      </c>
      <c r="AV173" s="14" t="s">
        <v>127</v>
      </c>
      <c r="AW173" s="14" t="s">
        <v>30</v>
      </c>
      <c r="AX173" s="14" t="s">
        <v>81</v>
      </c>
      <c r="AY173" s="253" t="s">
        <v>121</v>
      </c>
    </row>
    <row r="174" s="2" customFormat="1" ht="16.5" customHeight="1">
      <c r="A174" s="38"/>
      <c r="B174" s="39"/>
      <c r="C174" s="218" t="s">
        <v>353</v>
      </c>
      <c r="D174" s="218" t="s">
        <v>123</v>
      </c>
      <c r="E174" s="219" t="s">
        <v>524</v>
      </c>
      <c r="F174" s="220" t="s">
        <v>525</v>
      </c>
      <c r="G174" s="221" t="s">
        <v>228</v>
      </c>
      <c r="H174" s="222">
        <v>0.039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38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127</v>
      </c>
      <c r="AT174" s="229" t="s">
        <v>123</v>
      </c>
      <c r="AU174" s="229" t="s">
        <v>83</v>
      </c>
      <c r="AY174" s="17" t="s">
        <v>121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81</v>
      </c>
      <c r="BK174" s="230">
        <f>ROUND(I174*H174,2)</f>
        <v>0</v>
      </c>
      <c r="BL174" s="17" t="s">
        <v>127</v>
      </c>
      <c r="BM174" s="229" t="s">
        <v>356</v>
      </c>
    </row>
    <row r="175" s="2" customFormat="1" ht="16.5" customHeight="1">
      <c r="A175" s="38"/>
      <c r="B175" s="39"/>
      <c r="C175" s="267" t="s">
        <v>249</v>
      </c>
      <c r="D175" s="267" t="s">
        <v>220</v>
      </c>
      <c r="E175" s="268" t="s">
        <v>526</v>
      </c>
      <c r="F175" s="269" t="s">
        <v>527</v>
      </c>
      <c r="G175" s="270" t="s">
        <v>350</v>
      </c>
      <c r="H175" s="271">
        <v>39.350000000000001</v>
      </c>
      <c r="I175" s="272"/>
      <c r="J175" s="273">
        <f>ROUND(I175*H175,2)</f>
        <v>0</v>
      </c>
      <c r="K175" s="269" t="s">
        <v>1</v>
      </c>
      <c r="L175" s="274"/>
      <c r="M175" s="275" t="s">
        <v>1</v>
      </c>
      <c r="N175" s="276" t="s">
        <v>38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150</v>
      </c>
      <c r="AT175" s="229" t="s">
        <v>220</v>
      </c>
      <c r="AU175" s="229" t="s">
        <v>83</v>
      </c>
      <c r="AY175" s="17" t="s">
        <v>121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81</v>
      </c>
      <c r="BK175" s="230">
        <f>ROUND(I175*H175,2)</f>
        <v>0</v>
      </c>
      <c r="BL175" s="17" t="s">
        <v>127</v>
      </c>
      <c r="BM175" s="229" t="s">
        <v>360</v>
      </c>
    </row>
    <row r="176" s="2" customFormat="1" ht="16.5" customHeight="1">
      <c r="A176" s="38"/>
      <c r="B176" s="39"/>
      <c r="C176" s="218" t="s">
        <v>364</v>
      </c>
      <c r="D176" s="218" t="s">
        <v>123</v>
      </c>
      <c r="E176" s="219" t="s">
        <v>528</v>
      </c>
      <c r="F176" s="220" t="s">
        <v>529</v>
      </c>
      <c r="G176" s="221" t="s">
        <v>172</v>
      </c>
      <c r="H176" s="222">
        <v>78.700000000000003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38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127</v>
      </c>
      <c r="AT176" s="229" t="s">
        <v>123</v>
      </c>
      <c r="AU176" s="229" t="s">
        <v>83</v>
      </c>
      <c r="AY176" s="17" t="s">
        <v>121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81</v>
      </c>
      <c r="BK176" s="230">
        <f>ROUND(I176*H176,2)</f>
        <v>0</v>
      </c>
      <c r="BL176" s="17" t="s">
        <v>127</v>
      </c>
      <c r="BM176" s="229" t="s">
        <v>367</v>
      </c>
    </row>
    <row r="177" s="2" customFormat="1" ht="16.5" customHeight="1">
      <c r="A177" s="38"/>
      <c r="B177" s="39"/>
      <c r="C177" s="218" t="s">
        <v>253</v>
      </c>
      <c r="D177" s="218" t="s">
        <v>123</v>
      </c>
      <c r="E177" s="219" t="s">
        <v>530</v>
      </c>
      <c r="F177" s="220" t="s">
        <v>531</v>
      </c>
      <c r="G177" s="221" t="s">
        <v>172</v>
      </c>
      <c r="H177" s="222">
        <v>78.700000000000003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38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127</v>
      </c>
      <c r="AT177" s="229" t="s">
        <v>123</v>
      </c>
      <c r="AU177" s="229" t="s">
        <v>83</v>
      </c>
      <c r="AY177" s="17" t="s">
        <v>121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81</v>
      </c>
      <c r="BK177" s="230">
        <f>ROUND(I177*H177,2)</f>
        <v>0</v>
      </c>
      <c r="BL177" s="17" t="s">
        <v>127</v>
      </c>
      <c r="BM177" s="229" t="s">
        <v>372</v>
      </c>
    </row>
    <row r="178" s="12" customFormat="1" ht="22.8" customHeight="1">
      <c r="A178" s="12"/>
      <c r="B178" s="202"/>
      <c r="C178" s="203"/>
      <c r="D178" s="204" t="s">
        <v>72</v>
      </c>
      <c r="E178" s="216" t="s">
        <v>150</v>
      </c>
      <c r="F178" s="216" t="s">
        <v>532</v>
      </c>
      <c r="G178" s="203"/>
      <c r="H178" s="203"/>
      <c r="I178" s="206"/>
      <c r="J178" s="217">
        <f>BK178</f>
        <v>0</v>
      </c>
      <c r="K178" s="203"/>
      <c r="L178" s="208"/>
      <c r="M178" s="209"/>
      <c r="N178" s="210"/>
      <c r="O178" s="210"/>
      <c r="P178" s="211">
        <f>SUM(P179:P183)</f>
        <v>0</v>
      </c>
      <c r="Q178" s="210"/>
      <c r="R178" s="211">
        <f>SUM(R179:R183)</f>
        <v>0.064350000000000004</v>
      </c>
      <c r="S178" s="210"/>
      <c r="T178" s="212">
        <f>SUM(T179:T183)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81</v>
      </c>
      <c r="AT178" s="214" t="s">
        <v>72</v>
      </c>
      <c r="AU178" s="214" t="s">
        <v>81</v>
      </c>
      <c r="AY178" s="213" t="s">
        <v>121</v>
      </c>
      <c r="BK178" s="215">
        <f>SUM(BK179:BK183)</f>
        <v>0</v>
      </c>
    </row>
    <row r="179" s="2" customFormat="1" ht="16.5" customHeight="1">
      <c r="A179" s="38"/>
      <c r="B179" s="39"/>
      <c r="C179" s="218" t="s">
        <v>376</v>
      </c>
      <c r="D179" s="218" t="s">
        <v>123</v>
      </c>
      <c r="E179" s="219" t="s">
        <v>533</v>
      </c>
      <c r="F179" s="220" t="s">
        <v>534</v>
      </c>
      <c r="G179" s="221" t="s">
        <v>167</v>
      </c>
      <c r="H179" s="222">
        <v>292.5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38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127</v>
      </c>
      <c r="AT179" s="229" t="s">
        <v>123</v>
      </c>
      <c r="AU179" s="229" t="s">
        <v>83</v>
      </c>
      <c r="AY179" s="17" t="s">
        <v>121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81</v>
      </c>
      <c r="BK179" s="230">
        <f>ROUND(I179*H179,2)</f>
        <v>0</v>
      </c>
      <c r="BL179" s="17" t="s">
        <v>127</v>
      </c>
      <c r="BM179" s="229" t="s">
        <v>379</v>
      </c>
    </row>
    <row r="180" s="15" customFormat="1">
      <c r="A180" s="15"/>
      <c r="B180" s="257"/>
      <c r="C180" s="258"/>
      <c r="D180" s="233" t="s">
        <v>129</v>
      </c>
      <c r="E180" s="259" t="s">
        <v>1</v>
      </c>
      <c r="F180" s="260" t="s">
        <v>535</v>
      </c>
      <c r="G180" s="258"/>
      <c r="H180" s="259" t="s">
        <v>1</v>
      </c>
      <c r="I180" s="261"/>
      <c r="J180" s="258"/>
      <c r="K180" s="258"/>
      <c r="L180" s="262"/>
      <c r="M180" s="263"/>
      <c r="N180" s="264"/>
      <c r="O180" s="264"/>
      <c r="P180" s="264"/>
      <c r="Q180" s="264"/>
      <c r="R180" s="264"/>
      <c r="S180" s="264"/>
      <c r="T180" s="26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6" t="s">
        <v>129</v>
      </c>
      <c r="AU180" s="266" t="s">
        <v>83</v>
      </c>
      <c r="AV180" s="15" t="s">
        <v>81</v>
      </c>
      <c r="AW180" s="15" t="s">
        <v>30</v>
      </c>
      <c r="AX180" s="15" t="s">
        <v>73</v>
      </c>
      <c r="AY180" s="266" t="s">
        <v>121</v>
      </c>
    </row>
    <row r="181" s="13" customFormat="1">
      <c r="A181" s="13"/>
      <c r="B181" s="231"/>
      <c r="C181" s="232"/>
      <c r="D181" s="233" t="s">
        <v>129</v>
      </c>
      <c r="E181" s="234" t="s">
        <v>1</v>
      </c>
      <c r="F181" s="235" t="s">
        <v>536</v>
      </c>
      <c r="G181" s="232"/>
      <c r="H181" s="236">
        <v>292.5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129</v>
      </c>
      <c r="AU181" s="242" t="s">
        <v>83</v>
      </c>
      <c r="AV181" s="13" t="s">
        <v>83</v>
      </c>
      <c r="AW181" s="13" t="s">
        <v>30</v>
      </c>
      <c r="AX181" s="13" t="s">
        <v>73</v>
      </c>
      <c r="AY181" s="242" t="s">
        <v>121</v>
      </c>
    </row>
    <row r="182" s="14" customFormat="1">
      <c r="A182" s="14"/>
      <c r="B182" s="243"/>
      <c r="C182" s="244"/>
      <c r="D182" s="233" t="s">
        <v>129</v>
      </c>
      <c r="E182" s="245" t="s">
        <v>1</v>
      </c>
      <c r="F182" s="246" t="s">
        <v>131</v>
      </c>
      <c r="G182" s="244"/>
      <c r="H182" s="247">
        <v>292.5</v>
      </c>
      <c r="I182" s="248"/>
      <c r="J182" s="244"/>
      <c r="K182" s="244"/>
      <c r="L182" s="249"/>
      <c r="M182" s="254"/>
      <c r="N182" s="255"/>
      <c r="O182" s="255"/>
      <c r="P182" s="255"/>
      <c r="Q182" s="255"/>
      <c r="R182" s="255"/>
      <c r="S182" s="255"/>
      <c r="T182" s="25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129</v>
      </c>
      <c r="AU182" s="253" t="s">
        <v>83</v>
      </c>
      <c r="AV182" s="14" t="s">
        <v>127</v>
      </c>
      <c r="AW182" s="14" t="s">
        <v>30</v>
      </c>
      <c r="AX182" s="14" t="s">
        <v>81</v>
      </c>
      <c r="AY182" s="253" t="s">
        <v>121</v>
      </c>
    </row>
    <row r="183" s="2" customFormat="1" ht="16.5" customHeight="1">
      <c r="A183" s="38"/>
      <c r="B183" s="39"/>
      <c r="C183" s="267" t="s">
        <v>258</v>
      </c>
      <c r="D183" s="267" t="s">
        <v>220</v>
      </c>
      <c r="E183" s="268" t="s">
        <v>537</v>
      </c>
      <c r="F183" s="269" t="s">
        <v>538</v>
      </c>
      <c r="G183" s="270" t="s">
        <v>167</v>
      </c>
      <c r="H183" s="271">
        <v>292.5</v>
      </c>
      <c r="I183" s="272"/>
      <c r="J183" s="273">
        <f>ROUND(I183*H183,2)</f>
        <v>0</v>
      </c>
      <c r="K183" s="269" t="s">
        <v>1</v>
      </c>
      <c r="L183" s="274"/>
      <c r="M183" s="275" t="s">
        <v>1</v>
      </c>
      <c r="N183" s="276" t="s">
        <v>38</v>
      </c>
      <c r="O183" s="91"/>
      <c r="P183" s="227">
        <f>O183*H183</f>
        <v>0</v>
      </c>
      <c r="Q183" s="227">
        <v>0.00022000000000000001</v>
      </c>
      <c r="R183" s="227">
        <f>Q183*H183</f>
        <v>0.064350000000000004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150</v>
      </c>
      <c r="AT183" s="229" t="s">
        <v>220</v>
      </c>
      <c r="AU183" s="229" t="s">
        <v>83</v>
      </c>
      <c r="AY183" s="17" t="s">
        <v>121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81</v>
      </c>
      <c r="BK183" s="230">
        <f>ROUND(I183*H183,2)</f>
        <v>0</v>
      </c>
      <c r="BL183" s="17" t="s">
        <v>127</v>
      </c>
      <c r="BM183" s="229" t="s">
        <v>383</v>
      </c>
    </row>
    <row r="184" s="12" customFormat="1" ht="22.8" customHeight="1">
      <c r="A184" s="12"/>
      <c r="B184" s="202"/>
      <c r="C184" s="203"/>
      <c r="D184" s="204" t="s">
        <v>72</v>
      </c>
      <c r="E184" s="216" t="s">
        <v>421</v>
      </c>
      <c r="F184" s="216" t="s">
        <v>422</v>
      </c>
      <c r="G184" s="203"/>
      <c r="H184" s="203"/>
      <c r="I184" s="206"/>
      <c r="J184" s="217">
        <f>BK184</f>
        <v>0</v>
      </c>
      <c r="K184" s="203"/>
      <c r="L184" s="208"/>
      <c r="M184" s="209"/>
      <c r="N184" s="210"/>
      <c r="O184" s="210"/>
      <c r="P184" s="211">
        <f>P185</f>
        <v>0</v>
      </c>
      <c r="Q184" s="210"/>
      <c r="R184" s="211">
        <f>R185</f>
        <v>0</v>
      </c>
      <c r="S184" s="210"/>
      <c r="T184" s="212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81</v>
      </c>
      <c r="AT184" s="214" t="s">
        <v>72</v>
      </c>
      <c r="AU184" s="214" t="s">
        <v>81</v>
      </c>
      <c r="AY184" s="213" t="s">
        <v>121</v>
      </c>
      <c r="BK184" s="215">
        <f>BK185</f>
        <v>0</v>
      </c>
    </row>
    <row r="185" s="2" customFormat="1" ht="16.5" customHeight="1">
      <c r="A185" s="38"/>
      <c r="B185" s="39"/>
      <c r="C185" s="218" t="s">
        <v>385</v>
      </c>
      <c r="D185" s="218" t="s">
        <v>123</v>
      </c>
      <c r="E185" s="219" t="s">
        <v>539</v>
      </c>
      <c r="F185" s="220" t="s">
        <v>540</v>
      </c>
      <c r="G185" s="221" t="s">
        <v>228</v>
      </c>
      <c r="H185" s="222">
        <v>50.182000000000002</v>
      </c>
      <c r="I185" s="223"/>
      <c r="J185" s="224">
        <f>ROUND(I185*H185,2)</f>
        <v>0</v>
      </c>
      <c r="K185" s="220" t="s">
        <v>1</v>
      </c>
      <c r="L185" s="44"/>
      <c r="M185" s="277" t="s">
        <v>1</v>
      </c>
      <c r="N185" s="278" t="s">
        <v>38</v>
      </c>
      <c r="O185" s="279"/>
      <c r="P185" s="280">
        <f>O185*H185</f>
        <v>0</v>
      </c>
      <c r="Q185" s="280">
        <v>0</v>
      </c>
      <c r="R185" s="280">
        <f>Q185*H185</f>
        <v>0</v>
      </c>
      <c r="S185" s="280">
        <v>0</v>
      </c>
      <c r="T185" s="281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127</v>
      </c>
      <c r="AT185" s="229" t="s">
        <v>123</v>
      </c>
      <c r="AU185" s="229" t="s">
        <v>83</v>
      </c>
      <c r="AY185" s="17" t="s">
        <v>121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81</v>
      </c>
      <c r="BK185" s="230">
        <f>ROUND(I185*H185,2)</f>
        <v>0</v>
      </c>
      <c r="BL185" s="17" t="s">
        <v>127</v>
      </c>
      <c r="BM185" s="229" t="s">
        <v>388</v>
      </c>
    </row>
    <row r="186" s="2" customFormat="1" ht="6.96" customHeight="1">
      <c r="A186" s="38"/>
      <c r="B186" s="66"/>
      <c r="C186" s="67"/>
      <c r="D186" s="67"/>
      <c r="E186" s="67"/>
      <c r="F186" s="67"/>
      <c r="G186" s="67"/>
      <c r="H186" s="67"/>
      <c r="I186" s="67"/>
      <c r="J186" s="67"/>
      <c r="K186" s="67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M6/lVhpgH/Z02Ag9KB3RmdIe/Vyz+Bao2FZBG/E+dKAFSuSbn1kx+squTj+I59mfWqrkcOUGhv1M0F6HD78tCw==" hashValue="MwXFYcgBncQWG+FvDCT0RVY4HRYNEY1HQ46pMzKfEAgINWuZIDhuxeRmnjy5mNOCDsgSTbe0OiYgXU9isDbb8Q==" algorithmName="SHA-512" password="CC35"/>
  <autoFilter ref="C119:K185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2017016 - Průmyslová zóna IV-Šumperk-Protipovodňová opatření DSP+DPS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541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ROUND((SUM(BE118:BE137)),  2)</f>
        <v>0</v>
      </c>
      <c r="G33" s="38"/>
      <c r="H33" s="38"/>
      <c r="I33" s="155">
        <v>0.20999999999999999</v>
      </c>
      <c r="J33" s="154">
        <f>ROUND(((SUM(BE118:BE137))*I33),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ROUND((SUM(BF118:BF137)),  2)</f>
        <v>0</v>
      </c>
      <c r="G34" s="38"/>
      <c r="H34" s="38"/>
      <c r="I34" s="155">
        <v>0.14999999999999999</v>
      </c>
      <c r="J34" s="154">
        <f>ROUND(((SUM(BF118:BF137))*I34),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ROUND((SUM(BG118:BG137)),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ROUND((SUM(BH118:BH137)),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ROUND((SUM(BI118:BI137)),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2017016 - Průmyslová zóna IV-Šumperk-Protipovodňová opatření DSP+DPS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03 - Povýsadbová péče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2017016 - Průmyslová zóna IV-Šumperk-Protipovodňová opatření DSP+DPS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97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03 - Povýsadbová péče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</v>
      </c>
      <c r="G112" s="40"/>
      <c r="H112" s="40"/>
      <c r="I112" s="32" t="s">
        <v>22</v>
      </c>
      <c r="J112" s="79" t="str">
        <f>IF(J12="","",J12)</f>
        <v>26. 1. 2022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5.15" customHeight="1">
      <c r="A114" s="38"/>
      <c r="B114" s="39"/>
      <c r="C114" s="32" t="s">
        <v>24</v>
      </c>
      <c r="D114" s="40"/>
      <c r="E114" s="40"/>
      <c r="F114" s="27" t="str">
        <f>E15</f>
        <v xml:space="preserve"> </v>
      </c>
      <c r="G114" s="40"/>
      <c r="H114" s="40"/>
      <c r="I114" s="32" t="s">
        <v>29</v>
      </c>
      <c r="J114" s="36" t="str">
        <f>E21</f>
        <v xml:space="preserve"> 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31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107</v>
      </c>
      <c r="D117" s="194" t="s">
        <v>58</v>
      </c>
      <c r="E117" s="194" t="s">
        <v>54</v>
      </c>
      <c r="F117" s="194" t="s">
        <v>55</v>
      </c>
      <c r="G117" s="194" t="s">
        <v>108</v>
      </c>
      <c r="H117" s="194" t="s">
        <v>109</v>
      </c>
      <c r="I117" s="194" t="s">
        <v>110</v>
      </c>
      <c r="J117" s="194" t="s">
        <v>101</v>
      </c>
      <c r="K117" s="195" t="s">
        <v>111</v>
      </c>
      <c r="L117" s="196"/>
      <c r="M117" s="100" t="s">
        <v>1</v>
      </c>
      <c r="N117" s="101" t="s">
        <v>37</v>
      </c>
      <c r="O117" s="101" t="s">
        <v>112</v>
      </c>
      <c r="P117" s="101" t="s">
        <v>113</v>
      </c>
      <c r="Q117" s="101" t="s">
        <v>114</v>
      </c>
      <c r="R117" s="101" t="s">
        <v>115</v>
      </c>
      <c r="S117" s="101" t="s">
        <v>116</v>
      </c>
      <c r="T117" s="102" t="s">
        <v>117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118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0.057300000000000004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72</v>
      </c>
      <c r="AU118" s="17" t="s">
        <v>103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72</v>
      </c>
      <c r="E119" s="205" t="s">
        <v>119</v>
      </c>
      <c r="F119" s="205" t="s">
        <v>120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0.057300000000000004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81</v>
      </c>
      <c r="AT119" s="214" t="s">
        <v>72</v>
      </c>
      <c r="AU119" s="214" t="s">
        <v>73</v>
      </c>
      <c r="AY119" s="213" t="s">
        <v>121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72</v>
      </c>
      <c r="E120" s="216" t="s">
        <v>81</v>
      </c>
      <c r="F120" s="216" t="s">
        <v>122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SUM(P121:P137)</f>
        <v>0</v>
      </c>
      <c r="Q120" s="210"/>
      <c r="R120" s="211">
        <f>SUM(R121:R137)</f>
        <v>0.057300000000000004</v>
      </c>
      <c r="S120" s="210"/>
      <c r="T120" s="212">
        <f>SUM(T121:T137)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81</v>
      </c>
      <c r="AT120" s="214" t="s">
        <v>72</v>
      </c>
      <c r="AU120" s="214" t="s">
        <v>81</v>
      </c>
      <c r="AY120" s="213" t="s">
        <v>121</v>
      </c>
      <c r="BK120" s="215">
        <f>SUM(BK121:BK137)</f>
        <v>0</v>
      </c>
    </row>
    <row r="121" s="2" customFormat="1" ht="16.5" customHeight="1">
      <c r="A121" s="38"/>
      <c r="B121" s="39"/>
      <c r="C121" s="218" t="s">
        <v>81</v>
      </c>
      <c r="D121" s="218" t="s">
        <v>123</v>
      </c>
      <c r="E121" s="219" t="s">
        <v>542</v>
      </c>
      <c r="F121" s="220" t="s">
        <v>543</v>
      </c>
      <c r="G121" s="221" t="s">
        <v>158</v>
      </c>
      <c r="H121" s="222">
        <v>585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38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127</v>
      </c>
      <c r="AT121" s="229" t="s">
        <v>123</v>
      </c>
      <c r="AU121" s="229" t="s">
        <v>83</v>
      </c>
      <c r="AY121" s="17" t="s">
        <v>121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81</v>
      </c>
      <c r="BK121" s="230">
        <f>ROUND(I121*H121,2)</f>
        <v>0</v>
      </c>
      <c r="BL121" s="17" t="s">
        <v>127</v>
      </c>
      <c r="BM121" s="229" t="s">
        <v>83</v>
      </c>
    </row>
    <row r="122" s="13" customFormat="1">
      <c r="A122" s="13"/>
      <c r="B122" s="231"/>
      <c r="C122" s="232"/>
      <c r="D122" s="233" t="s">
        <v>129</v>
      </c>
      <c r="E122" s="234" t="s">
        <v>1</v>
      </c>
      <c r="F122" s="235" t="s">
        <v>544</v>
      </c>
      <c r="G122" s="232"/>
      <c r="H122" s="236">
        <v>585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129</v>
      </c>
      <c r="AU122" s="242" t="s">
        <v>83</v>
      </c>
      <c r="AV122" s="13" t="s">
        <v>83</v>
      </c>
      <c r="AW122" s="13" t="s">
        <v>30</v>
      </c>
      <c r="AX122" s="13" t="s">
        <v>73</v>
      </c>
      <c r="AY122" s="242" t="s">
        <v>121</v>
      </c>
    </row>
    <row r="123" s="14" customFormat="1">
      <c r="A123" s="14"/>
      <c r="B123" s="243"/>
      <c r="C123" s="244"/>
      <c r="D123" s="233" t="s">
        <v>129</v>
      </c>
      <c r="E123" s="245" t="s">
        <v>1</v>
      </c>
      <c r="F123" s="246" t="s">
        <v>131</v>
      </c>
      <c r="G123" s="244"/>
      <c r="H123" s="247">
        <v>585</v>
      </c>
      <c r="I123" s="248"/>
      <c r="J123" s="244"/>
      <c r="K123" s="244"/>
      <c r="L123" s="249"/>
      <c r="M123" s="254"/>
      <c r="N123" s="255"/>
      <c r="O123" s="255"/>
      <c r="P123" s="255"/>
      <c r="Q123" s="255"/>
      <c r="R123" s="255"/>
      <c r="S123" s="255"/>
      <c r="T123" s="25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129</v>
      </c>
      <c r="AU123" s="253" t="s">
        <v>83</v>
      </c>
      <c r="AV123" s="14" t="s">
        <v>127</v>
      </c>
      <c r="AW123" s="14" t="s">
        <v>30</v>
      </c>
      <c r="AX123" s="14" t="s">
        <v>81</v>
      </c>
      <c r="AY123" s="253" t="s">
        <v>121</v>
      </c>
    </row>
    <row r="124" s="2" customFormat="1" ht="16.5" customHeight="1">
      <c r="A124" s="38"/>
      <c r="B124" s="39"/>
      <c r="C124" s="218" t="s">
        <v>83</v>
      </c>
      <c r="D124" s="218" t="s">
        <v>123</v>
      </c>
      <c r="E124" s="219" t="s">
        <v>545</v>
      </c>
      <c r="F124" s="220" t="s">
        <v>546</v>
      </c>
      <c r="G124" s="221" t="s">
        <v>216</v>
      </c>
      <c r="H124" s="222">
        <v>4560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38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127</v>
      </c>
      <c r="AT124" s="229" t="s">
        <v>123</v>
      </c>
      <c r="AU124" s="229" t="s">
        <v>83</v>
      </c>
      <c r="AY124" s="17" t="s">
        <v>121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81</v>
      </c>
      <c r="BK124" s="230">
        <f>ROUND(I124*H124,2)</f>
        <v>0</v>
      </c>
      <c r="BL124" s="17" t="s">
        <v>127</v>
      </c>
      <c r="BM124" s="229" t="s">
        <v>127</v>
      </c>
    </row>
    <row r="125" s="2" customFormat="1" ht="16.5" customHeight="1">
      <c r="A125" s="38"/>
      <c r="B125" s="39"/>
      <c r="C125" s="218" t="s">
        <v>143</v>
      </c>
      <c r="D125" s="218" t="s">
        <v>123</v>
      </c>
      <c r="E125" s="219" t="s">
        <v>466</v>
      </c>
      <c r="F125" s="220" t="s">
        <v>467</v>
      </c>
      <c r="G125" s="221" t="s">
        <v>158</v>
      </c>
      <c r="H125" s="222">
        <v>4560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38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127</v>
      </c>
      <c r="AT125" s="229" t="s">
        <v>123</v>
      </c>
      <c r="AU125" s="229" t="s">
        <v>83</v>
      </c>
      <c r="AY125" s="17" t="s">
        <v>121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81</v>
      </c>
      <c r="BK125" s="230">
        <f>ROUND(I125*H125,2)</f>
        <v>0</v>
      </c>
      <c r="BL125" s="17" t="s">
        <v>127</v>
      </c>
      <c r="BM125" s="229" t="s">
        <v>146</v>
      </c>
    </row>
    <row r="126" s="2" customFormat="1" ht="16.5" customHeight="1">
      <c r="A126" s="38"/>
      <c r="B126" s="39"/>
      <c r="C126" s="267" t="s">
        <v>127</v>
      </c>
      <c r="D126" s="267" t="s">
        <v>220</v>
      </c>
      <c r="E126" s="268" t="s">
        <v>468</v>
      </c>
      <c r="F126" s="269" t="s">
        <v>469</v>
      </c>
      <c r="G126" s="270" t="s">
        <v>350</v>
      </c>
      <c r="H126" s="271">
        <v>45.600000000000001</v>
      </c>
      <c r="I126" s="272"/>
      <c r="J126" s="273">
        <f>ROUND(I126*H126,2)</f>
        <v>0</v>
      </c>
      <c r="K126" s="269" t="s">
        <v>1</v>
      </c>
      <c r="L126" s="274"/>
      <c r="M126" s="275" t="s">
        <v>1</v>
      </c>
      <c r="N126" s="276" t="s">
        <v>38</v>
      </c>
      <c r="O126" s="91"/>
      <c r="P126" s="227">
        <f>O126*H126</f>
        <v>0</v>
      </c>
      <c r="Q126" s="227">
        <v>0.001</v>
      </c>
      <c r="R126" s="227">
        <f>Q126*H126</f>
        <v>0.045600000000000002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150</v>
      </c>
      <c r="AT126" s="229" t="s">
        <v>220</v>
      </c>
      <c r="AU126" s="229" t="s">
        <v>83</v>
      </c>
      <c r="AY126" s="17" t="s">
        <v>121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81</v>
      </c>
      <c r="BK126" s="230">
        <f>ROUND(I126*H126,2)</f>
        <v>0</v>
      </c>
      <c r="BL126" s="17" t="s">
        <v>127</v>
      </c>
      <c r="BM126" s="229" t="s">
        <v>150</v>
      </c>
    </row>
    <row r="127" s="2" customFormat="1" ht="16.5" customHeight="1">
      <c r="A127" s="38"/>
      <c r="B127" s="39"/>
      <c r="C127" s="218" t="s">
        <v>152</v>
      </c>
      <c r="D127" s="218" t="s">
        <v>123</v>
      </c>
      <c r="E127" s="219" t="s">
        <v>547</v>
      </c>
      <c r="F127" s="220" t="s">
        <v>548</v>
      </c>
      <c r="G127" s="221" t="s">
        <v>126</v>
      </c>
      <c r="H127" s="222">
        <v>585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38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127</v>
      </c>
      <c r="AT127" s="229" t="s">
        <v>123</v>
      </c>
      <c r="AU127" s="229" t="s">
        <v>83</v>
      </c>
      <c r="AY127" s="17" t="s">
        <v>121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81</v>
      </c>
      <c r="BK127" s="230">
        <f>ROUND(I127*H127,2)</f>
        <v>0</v>
      </c>
      <c r="BL127" s="17" t="s">
        <v>127</v>
      </c>
      <c r="BM127" s="229" t="s">
        <v>155</v>
      </c>
    </row>
    <row r="128" s="13" customFormat="1">
      <c r="A128" s="13"/>
      <c r="B128" s="231"/>
      <c r="C128" s="232"/>
      <c r="D128" s="233" t="s">
        <v>129</v>
      </c>
      <c r="E128" s="234" t="s">
        <v>1</v>
      </c>
      <c r="F128" s="235" t="s">
        <v>549</v>
      </c>
      <c r="G128" s="232"/>
      <c r="H128" s="236">
        <v>585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129</v>
      </c>
      <c r="AU128" s="242" t="s">
        <v>83</v>
      </c>
      <c r="AV128" s="13" t="s">
        <v>83</v>
      </c>
      <c r="AW128" s="13" t="s">
        <v>30</v>
      </c>
      <c r="AX128" s="13" t="s">
        <v>73</v>
      </c>
      <c r="AY128" s="242" t="s">
        <v>121</v>
      </c>
    </row>
    <row r="129" s="14" customFormat="1">
      <c r="A129" s="14"/>
      <c r="B129" s="243"/>
      <c r="C129" s="244"/>
      <c r="D129" s="233" t="s">
        <v>129</v>
      </c>
      <c r="E129" s="245" t="s">
        <v>1</v>
      </c>
      <c r="F129" s="246" t="s">
        <v>131</v>
      </c>
      <c r="G129" s="244"/>
      <c r="H129" s="247">
        <v>585</v>
      </c>
      <c r="I129" s="248"/>
      <c r="J129" s="244"/>
      <c r="K129" s="244"/>
      <c r="L129" s="249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129</v>
      </c>
      <c r="AU129" s="253" t="s">
        <v>83</v>
      </c>
      <c r="AV129" s="14" t="s">
        <v>127</v>
      </c>
      <c r="AW129" s="14" t="s">
        <v>30</v>
      </c>
      <c r="AX129" s="14" t="s">
        <v>81</v>
      </c>
      <c r="AY129" s="253" t="s">
        <v>121</v>
      </c>
    </row>
    <row r="130" s="2" customFormat="1" ht="16.5" customHeight="1">
      <c r="A130" s="38"/>
      <c r="B130" s="39"/>
      <c r="C130" s="218" t="s">
        <v>146</v>
      </c>
      <c r="D130" s="218" t="s">
        <v>123</v>
      </c>
      <c r="E130" s="219" t="s">
        <v>550</v>
      </c>
      <c r="F130" s="220" t="s">
        <v>551</v>
      </c>
      <c r="G130" s="221" t="s">
        <v>126</v>
      </c>
      <c r="H130" s="222">
        <v>585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38</v>
      </c>
      <c r="O130" s="91"/>
      <c r="P130" s="227">
        <f>O130*H130</f>
        <v>0</v>
      </c>
      <c r="Q130" s="227">
        <v>2.0000000000000002E-05</v>
      </c>
      <c r="R130" s="227">
        <f>Q130*H130</f>
        <v>0.0117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127</v>
      </c>
      <c r="AT130" s="229" t="s">
        <v>123</v>
      </c>
      <c r="AU130" s="229" t="s">
        <v>83</v>
      </c>
      <c r="AY130" s="17" t="s">
        <v>121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81</v>
      </c>
      <c r="BK130" s="230">
        <f>ROUND(I130*H130,2)</f>
        <v>0</v>
      </c>
      <c r="BL130" s="17" t="s">
        <v>127</v>
      </c>
      <c r="BM130" s="229" t="s">
        <v>159</v>
      </c>
    </row>
    <row r="131" s="13" customFormat="1">
      <c r="A131" s="13"/>
      <c r="B131" s="231"/>
      <c r="C131" s="232"/>
      <c r="D131" s="233" t="s">
        <v>129</v>
      </c>
      <c r="E131" s="234" t="s">
        <v>1</v>
      </c>
      <c r="F131" s="235" t="s">
        <v>552</v>
      </c>
      <c r="G131" s="232"/>
      <c r="H131" s="236">
        <v>585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129</v>
      </c>
      <c r="AU131" s="242" t="s">
        <v>83</v>
      </c>
      <c r="AV131" s="13" t="s">
        <v>83</v>
      </c>
      <c r="AW131" s="13" t="s">
        <v>30</v>
      </c>
      <c r="AX131" s="13" t="s">
        <v>73</v>
      </c>
      <c r="AY131" s="242" t="s">
        <v>121</v>
      </c>
    </row>
    <row r="132" s="14" customFormat="1">
      <c r="A132" s="14"/>
      <c r="B132" s="243"/>
      <c r="C132" s="244"/>
      <c r="D132" s="233" t="s">
        <v>129</v>
      </c>
      <c r="E132" s="245" t="s">
        <v>1</v>
      </c>
      <c r="F132" s="246" t="s">
        <v>131</v>
      </c>
      <c r="G132" s="244"/>
      <c r="H132" s="247">
        <v>585</v>
      </c>
      <c r="I132" s="248"/>
      <c r="J132" s="244"/>
      <c r="K132" s="244"/>
      <c r="L132" s="249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129</v>
      </c>
      <c r="AU132" s="253" t="s">
        <v>83</v>
      </c>
      <c r="AV132" s="14" t="s">
        <v>127</v>
      </c>
      <c r="AW132" s="14" t="s">
        <v>30</v>
      </c>
      <c r="AX132" s="14" t="s">
        <v>81</v>
      </c>
      <c r="AY132" s="253" t="s">
        <v>121</v>
      </c>
    </row>
    <row r="133" s="2" customFormat="1" ht="21.75" customHeight="1">
      <c r="A133" s="38"/>
      <c r="B133" s="39"/>
      <c r="C133" s="218" t="s">
        <v>164</v>
      </c>
      <c r="D133" s="218" t="s">
        <v>123</v>
      </c>
      <c r="E133" s="219" t="s">
        <v>553</v>
      </c>
      <c r="F133" s="220" t="s">
        <v>554</v>
      </c>
      <c r="G133" s="221" t="s">
        <v>216</v>
      </c>
      <c r="H133" s="222">
        <v>9120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127</v>
      </c>
      <c r="AT133" s="229" t="s">
        <v>123</v>
      </c>
      <c r="AU133" s="229" t="s">
        <v>83</v>
      </c>
      <c r="AY133" s="17" t="s">
        <v>121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81</v>
      </c>
      <c r="BK133" s="230">
        <f>ROUND(I133*H133,2)</f>
        <v>0</v>
      </c>
      <c r="BL133" s="17" t="s">
        <v>127</v>
      </c>
      <c r="BM133" s="229" t="s">
        <v>168</v>
      </c>
    </row>
    <row r="134" s="2" customFormat="1" ht="16.5" customHeight="1">
      <c r="A134" s="38"/>
      <c r="B134" s="39"/>
      <c r="C134" s="218" t="s">
        <v>150</v>
      </c>
      <c r="D134" s="218" t="s">
        <v>123</v>
      </c>
      <c r="E134" s="219" t="s">
        <v>528</v>
      </c>
      <c r="F134" s="220" t="s">
        <v>529</v>
      </c>
      <c r="G134" s="221" t="s">
        <v>172</v>
      </c>
      <c r="H134" s="222">
        <v>229.19999999999999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38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127</v>
      </c>
      <c r="AT134" s="229" t="s">
        <v>123</v>
      </c>
      <c r="AU134" s="229" t="s">
        <v>83</v>
      </c>
      <c r="AY134" s="17" t="s">
        <v>121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127</v>
      </c>
      <c r="BM134" s="229" t="s">
        <v>173</v>
      </c>
    </row>
    <row r="135" s="13" customFormat="1">
      <c r="A135" s="13"/>
      <c r="B135" s="231"/>
      <c r="C135" s="232"/>
      <c r="D135" s="233" t="s">
        <v>129</v>
      </c>
      <c r="E135" s="234" t="s">
        <v>1</v>
      </c>
      <c r="F135" s="235" t="s">
        <v>555</v>
      </c>
      <c r="G135" s="232"/>
      <c r="H135" s="236">
        <v>229.19999999999999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129</v>
      </c>
      <c r="AU135" s="242" t="s">
        <v>83</v>
      </c>
      <c r="AV135" s="13" t="s">
        <v>83</v>
      </c>
      <c r="AW135" s="13" t="s">
        <v>30</v>
      </c>
      <c r="AX135" s="13" t="s">
        <v>73</v>
      </c>
      <c r="AY135" s="242" t="s">
        <v>121</v>
      </c>
    </row>
    <row r="136" s="14" customFormat="1">
      <c r="A136" s="14"/>
      <c r="B136" s="243"/>
      <c r="C136" s="244"/>
      <c r="D136" s="233" t="s">
        <v>129</v>
      </c>
      <c r="E136" s="245" t="s">
        <v>1</v>
      </c>
      <c r="F136" s="246" t="s">
        <v>131</v>
      </c>
      <c r="G136" s="244"/>
      <c r="H136" s="247">
        <v>229.19999999999999</v>
      </c>
      <c r="I136" s="248"/>
      <c r="J136" s="244"/>
      <c r="K136" s="244"/>
      <c r="L136" s="249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129</v>
      </c>
      <c r="AU136" s="253" t="s">
        <v>83</v>
      </c>
      <c r="AV136" s="14" t="s">
        <v>127</v>
      </c>
      <c r="AW136" s="14" t="s">
        <v>30</v>
      </c>
      <c r="AX136" s="14" t="s">
        <v>81</v>
      </c>
      <c r="AY136" s="253" t="s">
        <v>121</v>
      </c>
    </row>
    <row r="137" s="2" customFormat="1" ht="16.5" customHeight="1">
      <c r="A137" s="38"/>
      <c r="B137" s="39"/>
      <c r="C137" s="218" t="s">
        <v>175</v>
      </c>
      <c r="D137" s="218" t="s">
        <v>123</v>
      </c>
      <c r="E137" s="219" t="s">
        <v>530</v>
      </c>
      <c r="F137" s="220" t="s">
        <v>556</v>
      </c>
      <c r="G137" s="221" t="s">
        <v>172</v>
      </c>
      <c r="H137" s="222">
        <v>229.19999999999999</v>
      </c>
      <c r="I137" s="223"/>
      <c r="J137" s="224">
        <f>ROUND(I137*H137,2)</f>
        <v>0</v>
      </c>
      <c r="K137" s="220" t="s">
        <v>1</v>
      </c>
      <c r="L137" s="44"/>
      <c r="M137" s="277" t="s">
        <v>1</v>
      </c>
      <c r="N137" s="278" t="s">
        <v>38</v>
      </c>
      <c r="O137" s="279"/>
      <c r="P137" s="280">
        <f>O137*H137</f>
        <v>0</v>
      </c>
      <c r="Q137" s="280">
        <v>0</v>
      </c>
      <c r="R137" s="280">
        <f>Q137*H137</f>
        <v>0</v>
      </c>
      <c r="S137" s="280">
        <v>0</v>
      </c>
      <c r="T137" s="281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127</v>
      </c>
      <c r="AT137" s="229" t="s">
        <v>123</v>
      </c>
      <c r="AU137" s="229" t="s">
        <v>83</v>
      </c>
      <c r="AY137" s="17" t="s">
        <v>121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127</v>
      </c>
      <c r="BM137" s="229" t="s">
        <v>128</v>
      </c>
    </row>
    <row r="138" s="2" customFormat="1" ht="6.96" customHeight="1">
      <c r="A138" s="38"/>
      <c r="B138" s="66"/>
      <c r="C138" s="67"/>
      <c r="D138" s="67"/>
      <c r="E138" s="67"/>
      <c r="F138" s="67"/>
      <c r="G138" s="67"/>
      <c r="H138" s="67"/>
      <c r="I138" s="67"/>
      <c r="J138" s="67"/>
      <c r="K138" s="67"/>
      <c r="L138" s="44"/>
      <c r="M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</sheetData>
  <sheetProtection sheet="1" autoFilter="0" formatColumns="0" formatRows="0" objects="1" scenarios="1" spinCount="100000" saltValue="mjhPxaSY+Tve+BeMbD0MkQKkO/+TJ/Vu5w0CHzr8NcVuUlkO/eVZP92lICspuulnrSDG5wTq3uw+MpMwXwH78w==" hashValue="VWXv3nHL1NGrtVQopVdrnqzA8LKoRigZp4IUI59iItJSPAE7ScrQsEvzrKMawb7xnV9arnw1VlIYXT8lY2t7Pw==" algorithmName="SHA-512" password="CC35"/>
  <autoFilter ref="C117:K13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2017016 - Průmyslová zóna IV-Šumperk-Protipovodňová opatření DSP+DPS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557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26. 1. 2022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ROUND((SUM(BE119:BE183)),  2)</f>
        <v>0</v>
      </c>
      <c r="G33" s="38"/>
      <c r="H33" s="38"/>
      <c r="I33" s="155">
        <v>0.20999999999999999</v>
      </c>
      <c r="J33" s="154">
        <f>ROUND(((SUM(BE119:BE183))*I33),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ROUND((SUM(BF119:BF183)),  2)</f>
        <v>0</v>
      </c>
      <c r="G34" s="38"/>
      <c r="H34" s="38"/>
      <c r="I34" s="155">
        <v>0.14999999999999999</v>
      </c>
      <c r="J34" s="154">
        <f>ROUND(((SUM(BF119:BF183))*I34),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ROUND((SUM(BG119:BG183)),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ROUND((SUM(BH119:BH183)),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ROUND((SUM(BI119:BI183)),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2017016 - Průmyslová zóna IV-Šumperk-Protipovodňová opatření DSP+DPS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26. 1. 2022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558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559</v>
      </c>
      <c r="E98" s="182"/>
      <c r="F98" s="182"/>
      <c r="G98" s="182"/>
      <c r="H98" s="182"/>
      <c r="I98" s="182"/>
      <c r="J98" s="183">
        <f>J132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560</v>
      </c>
      <c r="E99" s="182"/>
      <c r="F99" s="182"/>
      <c r="G99" s="182"/>
      <c r="H99" s="182"/>
      <c r="I99" s="182"/>
      <c r="J99" s="183">
        <f>J137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2017016 - Průmyslová zóna IV-Šumperk-Protipovodňová opatření DSP+DPS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VON - Vedlejší a ostatní náklady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26. 1. 2022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107</v>
      </c>
      <c r="D118" s="194" t="s">
        <v>58</v>
      </c>
      <c r="E118" s="194" t="s">
        <v>54</v>
      </c>
      <c r="F118" s="194" t="s">
        <v>55</v>
      </c>
      <c r="G118" s="194" t="s">
        <v>108</v>
      </c>
      <c r="H118" s="194" t="s">
        <v>109</v>
      </c>
      <c r="I118" s="194" t="s">
        <v>110</v>
      </c>
      <c r="J118" s="194" t="s">
        <v>101</v>
      </c>
      <c r="K118" s="195" t="s">
        <v>111</v>
      </c>
      <c r="L118" s="196"/>
      <c r="M118" s="100" t="s">
        <v>1</v>
      </c>
      <c r="N118" s="101" t="s">
        <v>37</v>
      </c>
      <c r="O118" s="101" t="s">
        <v>112</v>
      </c>
      <c r="P118" s="101" t="s">
        <v>113</v>
      </c>
      <c r="Q118" s="101" t="s">
        <v>114</v>
      </c>
      <c r="R118" s="101" t="s">
        <v>115</v>
      </c>
      <c r="S118" s="101" t="s">
        <v>116</v>
      </c>
      <c r="T118" s="102" t="s">
        <v>117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118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P120+P132+P137</f>
        <v>0</v>
      </c>
      <c r="Q119" s="104"/>
      <c r="R119" s="199">
        <f>R120+R132+R137</f>
        <v>0</v>
      </c>
      <c r="S119" s="104"/>
      <c r="T119" s="200">
        <f>T120+T132+T137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103</v>
      </c>
      <c r="BK119" s="201">
        <f>BK120+BK132+BK137</f>
        <v>0</v>
      </c>
    </row>
    <row r="120" s="12" customFormat="1" ht="25.92" customHeight="1">
      <c r="A120" s="12"/>
      <c r="B120" s="202"/>
      <c r="C120" s="203"/>
      <c r="D120" s="204" t="s">
        <v>72</v>
      </c>
      <c r="E120" s="205" t="s">
        <v>561</v>
      </c>
      <c r="F120" s="205" t="s">
        <v>94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SUM(P121:P131)</f>
        <v>0</v>
      </c>
      <c r="Q120" s="210"/>
      <c r="R120" s="211">
        <f>SUM(R121:R131)</f>
        <v>0</v>
      </c>
      <c r="S120" s="210"/>
      <c r="T120" s="212">
        <f>SUM(T121:T131)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127</v>
      </c>
      <c r="AT120" s="214" t="s">
        <v>72</v>
      </c>
      <c r="AU120" s="214" t="s">
        <v>73</v>
      </c>
      <c r="AY120" s="213" t="s">
        <v>121</v>
      </c>
      <c r="BK120" s="215">
        <f>SUM(BK121:BK131)</f>
        <v>0</v>
      </c>
    </row>
    <row r="121" s="2" customFormat="1" ht="16.5" customHeight="1">
      <c r="A121" s="38"/>
      <c r="B121" s="39"/>
      <c r="C121" s="218" t="s">
        <v>155</v>
      </c>
      <c r="D121" s="218" t="s">
        <v>123</v>
      </c>
      <c r="E121" s="219" t="s">
        <v>562</v>
      </c>
      <c r="F121" s="220" t="s">
        <v>563</v>
      </c>
      <c r="G121" s="221" t="s">
        <v>564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38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565</v>
      </c>
      <c r="AT121" s="229" t="s">
        <v>123</v>
      </c>
      <c r="AU121" s="229" t="s">
        <v>81</v>
      </c>
      <c r="AY121" s="17" t="s">
        <v>121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81</v>
      </c>
      <c r="BK121" s="230">
        <f>ROUND(I121*H121,2)</f>
        <v>0</v>
      </c>
      <c r="BL121" s="17" t="s">
        <v>565</v>
      </c>
      <c r="BM121" s="229" t="s">
        <v>566</v>
      </c>
    </row>
    <row r="122" s="15" customFormat="1">
      <c r="A122" s="15"/>
      <c r="B122" s="257"/>
      <c r="C122" s="258"/>
      <c r="D122" s="233" t="s">
        <v>129</v>
      </c>
      <c r="E122" s="259" t="s">
        <v>1</v>
      </c>
      <c r="F122" s="260" t="s">
        <v>567</v>
      </c>
      <c r="G122" s="258"/>
      <c r="H122" s="259" t="s">
        <v>1</v>
      </c>
      <c r="I122" s="261"/>
      <c r="J122" s="258"/>
      <c r="K122" s="258"/>
      <c r="L122" s="262"/>
      <c r="M122" s="263"/>
      <c r="N122" s="264"/>
      <c r="O122" s="264"/>
      <c r="P122" s="264"/>
      <c r="Q122" s="264"/>
      <c r="R122" s="264"/>
      <c r="S122" s="264"/>
      <c r="T122" s="26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6" t="s">
        <v>129</v>
      </c>
      <c r="AU122" s="266" t="s">
        <v>81</v>
      </c>
      <c r="AV122" s="15" t="s">
        <v>81</v>
      </c>
      <c r="AW122" s="15" t="s">
        <v>30</v>
      </c>
      <c r="AX122" s="15" t="s">
        <v>73</v>
      </c>
      <c r="AY122" s="266" t="s">
        <v>121</v>
      </c>
    </row>
    <row r="123" s="15" customFormat="1">
      <c r="A123" s="15"/>
      <c r="B123" s="257"/>
      <c r="C123" s="258"/>
      <c r="D123" s="233" t="s">
        <v>129</v>
      </c>
      <c r="E123" s="259" t="s">
        <v>1</v>
      </c>
      <c r="F123" s="260" t="s">
        <v>568</v>
      </c>
      <c r="G123" s="258"/>
      <c r="H123" s="259" t="s">
        <v>1</v>
      </c>
      <c r="I123" s="261"/>
      <c r="J123" s="258"/>
      <c r="K123" s="258"/>
      <c r="L123" s="262"/>
      <c r="M123" s="263"/>
      <c r="N123" s="264"/>
      <c r="O123" s="264"/>
      <c r="P123" s="264"/>
      <c r="Q123" s="264"/>
      <c r="R123" s="264"/>
      <c r="S123" s="264"/>
      <c r="T123" s="26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6" t="s">
        <v>129</v>
      </c>
      <c r="AU123" s="266" t="s">
        <v>81</v>
      </c>
      <c r="AV123" s="15" t="s">
        <v>81</v>
      </c>
      <c r="AW123" s="15" t="s">
        <v>30</v>
      </c>
      <c r="AX123" s="15" t="s">
        <v>73</v>
      </c>
      <c r="AY123" s="266" t="s">
        <v>121</v>
      </c>
    </row>
    <row r="124" s="15" customFormat="1">
      <c r="A124" s="15"/>
      <c r="B124" s="257"/>
      <c r="C124" s="258"/>
      <c r="D124" s="233" t="s">
        <v>129</v>
      </c>
      <c r="E124" s="259" t="s">
        <v>1</v>
      </c>
      <c r="F124" s="260" t="s">
        <v>569</v>
      </c>
      <c r="G124" s="258"/>
      <c r="H124" s="259" t="s">
        <v>1</v>
      </c>
      <c r="I124" s="261"/>
      <c r="J124" s="258"/>
      <c r="K124" s="258"/>
      <c r="L124" s="262"/>
      <c r="M124" s="263"/>
      <c r="N124" s="264"/>
      <c r="O124" s="264"/>
      <c r="P124" s="264"/>
      <c r="Q124" s="264"/>
      <c r="R124" s="264"/>
      <c r="S124" s="264"/>
      <c r="T124" s="26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6" t="s">
        <v>129</v>
      </c>
      <c r="AU124" s="266" t="s">
        <v>81</v>
      </c>
      <c r="AV124" s="15" t="s">
        <v>81</v>
      </c>
      <c r="AW124" s="15" t="s">
        <v>30</v>
      </c>
      <c r="AX124" s="15" t="s">
        <v>73</v>
      </c>
      <c r="AY124" s="266" t="s">
        <v>121</v>
      </c>
    </row>
    <row r="125" s="15" customFormat="1">
      <c r="A125" s="15"/>
      <c r="B125" s="257"/>
      <c r="C125" s="258"/>
      <c r="D125" s="233" t="s">
        <v>129</v>
      </c>
      <c r="E125" s="259" t="s">
        <v>1</v>
      </c>
      <c r="F125" s="260" t="s">
        <v>570</v>
      </c>
      <c r="G125" s="258"/>
      <c r="H125" s="259" t="s">
        <v>1</v>
      </c>
      <c r="I125" s="261"/>
      <c r="J125" s="258"/>
      <c r="K125" s="258"/>
      <c r="L125" s="262"/>
      <c r="M125" s="263"/>
      <c r="N125" s="264"/>
      <c r="O125" s="264"/>
      <c r="P125" s="264"/>
      <c r="Q125" s="264"/>
      <c r="R125" s="264"/>
      <c r="S125" s="264"/>
      <c r="T125" s="26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6" t="s">
        <v>129</v>
      </c>
      <c r="AU125" s="266" t="s">
        <v>81</v>
      </c>
      <c r="AV125" s="15" t="s">
        <v>81</v>
      </c>
      <c r="AW125" s="15" t="s">
        <v>30</v>
      </c>
      <c r="AX125" s="15" t="s">
        <v>73</v>
      </c>
      <c r="AY125" s="266" t="s">
        <v>121</v>
      </c>
    </row>
    <row r="126" s="15" customFormat="1">
      <c r="A126" s="15"/>
      <c r="B126" s="257"/>
      <c r="C126" s="258"/>
      <c r="D126" s="233" t="s">
        <v>129</v>
      </c>
      <c r="E126" s="259" t="s">
        <v>1</v>
      </c>
      <c r="F126" s="260" t="s">
        <v>571</v>
      </c>
      <c r="G126" s="258"/>
      <c r="H126" s="259" t="s">
        <v>1</v>
      </c>
      <c r="I126" s="261"/>
      <c r="J126" s="258"/>
      <c r="K126" s="258"/>
      <c r="L126" s="262"/>
      <c r="M126" s="263"/>
      <c r="N126" s="264"/>
      <c r="O126" s="264"/>
      <c r="P126" s="264"/>
      <c r="Q126" s="264"/>
      <c r="R126" s="264"/>
      <c r="S126" s="264"/>
      <c r="T126" s="26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66" t="s">
        <v>129</v>
      </c>
      <c r="AU126" s="266" t="s">
        <v>81</v>
      </c>
      <c r="AV126" s="15" t="s">
        <v>81</v>
      </c>
      <c r="AW126" s="15" t="s">
        <v>30</v>
      </c>
      <c r="AX126" s="15" t="s">
        <v>73</v>
      </c>
      <c r="AY126" s="266" t="s">
        <v>121</v>
      </c>
    </row>
    <row r="127" s="15" customFormat="1">
      <c r="A127" s="15"/>
      <c r="B127" s="257"/>
      <c r="C127" s="258"/>
      <c r="D127" s="233" t="s">
        <v>129</v>
      </c>
      <c r="E127" s="259" t="s">
        <v>1</v>
      </c>
      <c r="F127" s="260" t="s">
        <v>572</v>
      </c>
      <c r="G127" s="258"/>
      <c r="H127" s="259" t="s">
        <v>1</v>
      </c>
      <c r="I127" s="261"/>
      <c r="J127" s="258"/>
      <c r="K127" s="258"/>
      <c r="L127" s="262"/>
      <c r="M127" s="263"/>
      <c r="N127" s="264"/>
      <c r="O127" s="264"/>
      <c r="P127" s="264"/>
      <c r="Q127" s="264"/>
      <c r="R127" s="264"/>
      <c r="S127" s="264"/>
      <c r="T127" s="26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6" t="s">
        <v>129</v>
      </c>
      <c r="AU127" s="266" t="s">
        <v>81</v>
      </c>
      <c r="AV127" s="15" t="s">
        <v>81</v>
      </c>
      <c r="AW127" s="15" t="s">
        <v>30</v>
      </c>
      <c r="AX127" s="15" t="s">
        <v>73</v>
      </c>
      <c r="AY127" s="266" t="s">
        <v>121</v>
      </c>
    </row>
    <row r="128" s="15" customFormat="1">
      <c r="A128" s="15"/>
      <c r="B128" s="257"/>
      <c r="C128" s="258"/>
      <c r="D128" s="233" t="s">
        <v>129</v>
      </c>
      <c r="E128" s="259" t="s">
        <v>1</v>
      </c>
      <c r="F128" s="260" t="s">
        <v>573</v>
      </c>
      <c r="G128" s="258"/>
      <c r="H128" s="259" t="s">
        <v>1</v>
      </c>
      <c r="I128" s="261"/>
      <c r="J128" s="258"/>
      <c r="K128" s="258"/>
      <c r="L128" s="262"/>
      <c r="M128" s="263"/>
      <c r="N128" s="264"/>
      <c r="O128" s="264"/>
      <c r="P128" s="264"/>
      <c r="Q128" s="264"/>
      <c r="R128" s="264"/>
      <c r="S128" s="264"/>
      <c r="T128" s="26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6" t="s">
        <v>129</v>
      </c>
      <c r="AU128" s="266" t="s">
        <v>81</v>
      </c>
      <c r="AV128" s="15" t="s">
        <v>81</v>
      </c>
      <c r="AW128" s="15" t="s">
        <v>30</v>
      </c>
      <c r="AX128" s="15" t="s">
        <v>73</v>
      </c>
      <c r="AY128" s="266" t="s">
        <v>121</v>
      </c>
    </row>
    <row r="129" s="15" customFormat="1">
      <c r="A129" s="15"/>
      <c r="B129" s="257"/>
      <c r="C129" s="258"/>
      <c r="D129" s="233" t="s">
        <v>129</v>
      </c>
      <c r="E129" s="259" t="s">
        <v>1</v>
      </c>
      <c r="F129" s="260" t="s">
        <v>574</v>
      </c>
      <c r="G129" s="258"/>
      <c r="H129" s="259" t="s">
        <v>1</v>
      </c>
      <c r="I129" s="261"/>
      <c r="J129" s="258"/>
      <c r="K129" s="258"/>
      <c r="L129" s="262"/>
      <c r="M129" s="263"/>
      <c r="N129" s="264"/>
      <c r="O129" s="264"/>
      <c r="P129" s="264"/>
      <c r="Q129" s="264"/>
      <c r="R129" s="264"/>
      <c r="S129" s="264"/>
      <c r="T129" s="26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6" t="s">
        <v>129</v>
      </c>
      <c r="AU129" s="266" t="s">
        <v>81</v>
      </c>
      <c r="AV129" s="15" t="s">
        <v>81</v>
      </c>
      <c r="AW129" s="15" t="s">
        <v>30</v>
      </c>
      <c r="AX129" s="15" t="s">
        <v>73</v>
      </c>
      <c r="AY129" s="266" t="s">
        <v>121</v>
      </c>
    </row>
    <row r="130" s="15" customFormat="1">
      <c r="A130" s="15"/>
      <c r="B130" s="257"/>
      <c r="C130" s="258"/>
      <c r="D130" s="233" t="s">
        <v>129</v>
      </c>
      <c r="E130" s="259" t="s">
        <v>1</v>
      </c>
      <c r="F130" s="260" t="s">
        <v>575</v>
      </c>
      <c r="G130" s="258"/>
      <c r="H130" s="259" t="s">
        <v>1</v>
      </c>
      <c r="I130" s="261"/>
      <c r="J130" s="258"/>
      <c r="K130" s="258"/>
      <c r="L130" s="262"/>
      <c r="M130" s="263"/>
      <c r="N130" s="264"/>
      <c r="O130" s="264"/>
      <c r="P130" s="264"/>
      <c r="Q130" s="264"/>
      <c r="R130" s="264"/>
      <c r="S130" s="264"/>
      <c r="T130" s="26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6" t="s">
        <v>129</v>
      </c>
      <c r="AU130" s="266" t="s">
        <v>81</v>
      </c>
      <c r="AV130" s="15" t="s">
        <v>81</v>
      </c>
      <c r="AW130" s="15" t="s">
        <v>30</v>
      </c>
      <c r="AX130" s="15" t="s">
        <v>73</v>
      </c>
      <c r="AY130" s="266" t="s">
        <v>121</v>
      </c>
    </row>
    <row r="131" s="13" customFormat="1">
      <c r="A131" s="13"/>
      <c r="B131" s="231"/>
      <c r="C131" s="232"/>
      <c r="D131" s="233" t="s">
        <v>129</v>
      </c>
      <c r="E131" s="234" t="s">
        <v>1</v>
      </c>
      <c r="F131" s="235" t="s">
        <v>81</v>
      </c>
      <c r="G131" s="232"/>
      <c r="H131" s="236">
        <v>1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129</v>
      </c>
      <c r="AU131" s="242" t="s">
        <v>81</v>
      </c>
      <c r="AV131" s="13" t="s">
        <v>83</v>
      </c>
      <c r="AW131" s="13" t="s">
        <v>30</v>
      </c>
      <c r="AX131" s="13" t="s">
        <v>81</v>
      </c>
      <c r="AY131" s="242" t="s">
        <v>121</v>
      </c>
    </row>
    <row r="132" s="12" customFormat="1" ht="25.92" customHeight="1">
      <c r="A132" s="12"/>
      <c r="B132" s="202"/>
      <c r="C132" s="203"/>
      <c r="D132" s="204" t="s">
        <v>72</v>
      </c>
      <c r="E132" s="205" t="s">
        <v>576</v>
      </c>
      <c r="F132" s="205" t="s">
        <v>577</v>
      </c>
      <c r="G132" s="203"/>
      <c r="H132" s="203"/>
      <c r="I132" s="206"/>
      <c r="J132" s="207">
        <f>BK132</f>
        <v>0</v>
      </c>
      <c r="K132" s="203"/>
      <c r="L132" s="208"/>
      <c r="M132" s="209"/>
      <c r="N132" s="210"/>
      <c r="O132" s="210"/>
      <c r="P132" s="211">
        <f>SUM(P133:P136)</f>
        <v>0</v>
      </c>
      <c r="Q132" s="210"/>
      <c r="R132" s="211">
        <f>SUM(R133:R136)</f>
        <v>0</v>
      </c>
      <c r="S132" s="210"/>
      <c r="T132" s="212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127</v>
      </c>
      <c r="AT132" s="214" t="s">
        <v>72</v>
      </c>
      <c r="AU132" s="214" t="s">
        <v>73</v>
      </c>
      <c r="AY132" s="213" t="s">
        <v>121</v>
      </c>
      <c r="BK132" s="215">
        <f>SUM(BK133:BK136)</f>
        <v>0</v>
      </c>
    </row>
    <row r="133" s="2" customFormat="1" ht="16.5" customHeight="1">
      <c r="A133" s="38"/>
      <c r="B133" s="39"/>
      <c r="C133" s="218" t="s">
        <v>192</v>
      </c>
      <c r="D133" s="218" t="s">
        <v>123</v>
      </c>
      <c r="E133" s="219" t="s">
        <v>578</v>
      </c>
      <c r="F133" s="220" t="s">
        <v>579</v>
      </c>
      <c r="G133" s="221" t="s">
        <v>580</v>
      </c>
      <c r="H133" s="222">
        <v>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38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581</v>
      </c>
      <c r="AT133" s="229" t="s">
        <v>123</v>
      </c>
      <c r="AU133" s="229" t="s">
        <v>81</v>
      </c>
      <c r="AY133" s="17" t="s">
        <v>121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81</v>
      </c>
      <c r="BK133" s="230">
        <f>ROUND(I133*H133,2)</f>
        <v>0</v>
      </c>
      <c r="BL133" s="17" t="s">
        <v>581</v>
      </c>
      <c r="BM133" s="229" t="s">
        <v>582</v>
      </c>
    </row>
    <row r="134" s="2" customFormat="1">
      <c r="A134" s="38"/>
      <c r="B134" s="39"/>
      <c r="C134" s="40"/>
      <c r="D134" s="233" t="s">
        <v>583</v>
      </c>
      <c r="E134" s="40"/>
      <c r="F134" s="282" t="s">
        <v>584</v>
      </c>
      <c r="G134" s="40"/>
      <c r="H134" s="40"/>
      <c r="I134" s="283"/>
      <c r="J134" s="40"/>
      <c r="K134" s="40"/>
      <c r="L134" s="44"/>
      <c r="M134" s="284"/>
      <c r="N134" s="28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583</v>
      </c>
      <c r="AU134" s="17" t="s">
        <v>81</v>
      </c>
    </row>
    <row r="135" s="13" customFormat="1">
      <c r="A135" s="13"/>
      <c r="B135" s="231"/>
      <c r="C135" s="232"/>
      <c r="D135" s="233" t="s">
        <v>129</v>
      </c>
      <c r="E135" s="234" t="s">
        <v>1</v>
      </c>
      <c r="F135" s="235" t="s">
        <v>81</v>
      </c>
      <c r="G135" s="232"/>
      <c r="H135" s="236">
        <v>1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129</v>
      </c>
      <c r="AU135" s="242" t="s">
        <v>81</v>
      </c>
      <c r="AV135" s="13" t="s">
        <v>83</v>
      </c>
      <c r="AW135" s="13" t="s">
        <v>30</v>
      </c>
      <c r="AX135" s="13" t="s">
        <v>73</v>
      </c>
      <c r="AY135" s="242" t="s">
        <v>121</v>
      </c>
    </row>
    <row r="136" s="14" customFormat="1">
      <c r="A136" s="14"/>
      <c r="B136" s="243"/>
      <c r="C136" s="244"/>
      <c r="D136" s="233" t="s">
        <v>129</v>
      </c>
      <c r="E136" s="245" t="s">
        <v>1</v>
      </c>
      <c r="F136" s="246" t="s">
        <v>131</v>
      </c>
      <c r="G136" s="244"/>
      <c r="H136" s="247">
        <v>1</v>
      </c>
      <c r="I136" s="248"/>
      <c r="J136" s="244"/>
      <c r="K136" s="244"/>
      <c r="L136" s="249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129</v>
      </c>
      <c r="AU136" s="253" t="s">
        <v>81</v>
      </c>
      <c r="AV136" s="14" t="s">
        <v>127</v>
      </c>
      <c r="AW136" s="14" t="s">
        <v>30</v>
      </c>
      <c r="AX136" s="14" t="s">
        <v>81</v>
      </c>
      <c r="AY136" s="253" t="s">
        <v>121</v>
      </c>
    </row>
    <row r="137" s="12" customFormat="1" ht="25.92" customHeight="1">
      <c r="A137" s="12"/>
      <c r="B137" s="202"/>
      <c r="C137" s="203"/>
      <c r="D137" s="204" t="s">
        <v>72</v>
      </c>
      <c r="E137" s="205" t="s">
        <v>585</v>
      </c>
      <c r="F137" s="205" t="s">
        <v>586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SUM(P138:P183)</f>
        <v>0</v>
      </c>
      <c r="Q137" s="210"/>
      <c r="R137" s="211">
        <f>SUM(R138:R183)</f>
        <v>0</v>
      </c>
      <c r="S137" s="210"/>
      <c r="T137" s="212">
        <f>SUM(T138:T183)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152</v>
      </c>
      <c r="AT137" s="214" t="s">
        <v>72</v>
      </c>
      <c r="AU137" s="214" t="s">
        <v>73</v>
      </c>
      <c r="AY137" s="213" t="s">
        <v>121</v>
      </c>
      <c r="BK137" s="215">
        <f>SUM(BK138:BK183)</f>
        <v>0</v>
      </c>
    </row>
    <row r="138" s="2" customFormat="1" ht="16.5" customHeight="1">
      <c r="A138" s="38"/>
      <c r="B138" s="39"/>
      <c r="C138" s="218" t="s">
        <v>7</v>
      </c>
      <c r="D138" s="218" t="s">
        <v>123</v>
      </c>
      <c r="E138" s="219" t="s">
        <v>587</v>
      </c>
      <c r="F138" s="220" t="s">
        <v>588</v>
      </c>
      <c r="G138" s="221" t="s">
        <v>580</v>
      </c>
      <c r="H138" s="222">
        <v>1</v>
      </c>
      <c r="I138" s="223"/>
      <c r="J138" s="224">
        <f>ROUND(I138*H138,2)</f>
        <v>0</v>
      </c>
      <c r="K138" s="220" t="s">
        <v>1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565</v>
      </c>
      <c r="AT138" s="229" t="s">
        <v>123</v>
      </c>
      <c r="AU138" s="229" t="s">
        <v>81</v>
      </c>
      <c r="AY138" s="17" t="s">
        <v>121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565</v>
      </c>
      <c r="BM138" s="229" t="s">
        <v>589</v>
      </c>
    </row>
    <row r="139" s="13" customFormat="1">
      <c r="A139" s="13"/>
      <c r="B139" s="231"/>
      <c r="C139" s="232"/>
      <c r="D139" s="233" t="s">
        <v>129</v>
      </c>
      <c r="E139" s="234" t="s">
        <v>1</v>
      </c>
      <c r="F139" s="235" t="s">
        <v>81</v>
      </c>
      <c r="G139" s="232"/>
      <c r="H139" s="236">
        <v>1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129</v>
      </c>
      <c r="AU139" s="242" t="s">
        <v>81</v>
      </c>
      <c r="AV139" s="13" t="s">
        <v>83</v>
      </c>
      <c r="AW139" s="13" t="s">
        <v>30</v>
      </c>
      <c r="AX139" s="13" t="s">
        <v>81</v>
      </c>
      <c r="AY139" s="242" t="s">
        <v>121</v>
      </c>
    </row>
    <row r="140" s="15" customFormat="1">
      <c r="A140" s="15"/>
      <c r="B140" s="257"/>
      <c r="C140" s="258"/>
      <c r="D140" s="233" t="s">
        <v>129</v>
      </c>
      <c r="E140" s="259" t="s">
        <v>1</v>
      </c>
      <c r="F140" s="260" t="s">
        <v>590</v>
      </c>
      <c r="G140" s="258"/>
      <c r="H140" s="259" t="s">
        <v>1</v>
      </c>
      <c r="I140" s="261"/>
      <c r="J140" s="258"/>
      <c r="K140" s="258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129</v>
      </c>
      <c r="AU140" s="266" t="s">
        <v>81</v>
      </c>
      <c r="AV140" s="15" t="s">
        <v>81</v>
      </c>
      <c r="AW140" s="15" t="s">
        <v>30</v>
      </c>
      <c r="AX140" s="15" t="s">
        <v>73</v>
      </c>
      <c r="AY140" s="266" t="s">
        <v>121</v>
      </c>
    </row>
    <row r="141" s="15" customFormat="1">
      <c r="A141" s="15"/>
      <c r="B141" s="257"/>
      <c r="C141" s="258"/>
      <c r="D141" s="233" t="s">
        <v>129</v>
      </c>
      <c r="E141" s="259" t="s">
        <v>1</v>
      </c>
      <c r="F141" s="260" t="s">
        <v>591</v>
      </c>
      <c r="G141" s="258"/>
      <c r="H141" s="259" t="s">
        <v>1</v>
      </c>
      <c r="I141" s="261"/>
      <c r="J141" s="258"/>
      <c r="K141" s="258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129</v>
      </c>
      <c r="AU141" s="266" t="s">
        <v>81</v>
      </c>
      <c r="AV141" s="15" t="s">
        <v>81</v>
      </c>
      <c r="AW141" s="15" t="s">
        <v>30</v>
      </c>
      <c r="AX141" s="15" t="s">
        <v>73</v>
      </c>
      <c r="AY141" s="266" t="s">
        <v>121</v>
      </c>
    </row>
    <row r="142" s="15" customFormat="1">
      <c r="A142" s="15"/>
      <c r="B142" s="257"/>
      <c r="C142" s="258"/>
      <c r="D142" s="233" t="s">
        <v>129</v>
      </c>
      <c r="E142" s="259" t="s">
        <v>1</v>
      </c>
      <c r="F142" s="260" t="s">
        <v>592</v>
      </c>
      <c r="G142" s="258"/>
      <c r="H142" s="259" t="s">
        <v>1</v>
      </c>
      <c r="I142" s="261"/>
      <c r="J142" s="258"/>
      <c r="K142" s="258"/>
      <c r="L142" s="262"/>
      <c r="M142" s="263"/>
      <c r="N142" s="264"/>
      <c r="O142" s="264"/>
      <c r="P142" s="264"/>
      <c r="Q142" s="264"/>
      <c r="R142" s="264"/>
      <c r="S142" s="264"/>
      <c r="T142" s="26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6" t="s">
        <v>129</v>
      </c>
      <c r="AU142" s="266" t="s">
        <v>81</v>
      </c>
      <c r="AV142" s="15" t="s">
        <v>81</v>
      </c>
      <c r="AW142" s="15" t="s">
        <v>30</v>
      </c>
      <c r="AX142" s="15" t="s">
        <v>73</v>
      </c>
      <c r="AY142" s="266" t="s">
        <v>121</v>
      </c>
    </row>
    <row r="143" s="15" customFormat="1">
      <c r="A143" s="15"/>
      <c r="B143" s="257"/>
      <c r="C143" s="258"/>
      <c r="D143" s="233" t="s">
        <v>129</v>
      </c>
      <c r="E143" s="259" t="s">
        <v>1</v>
      </c>
      <c r="F143" s="260" t="s">
        <v>593</v>
      </c>
      <c r="G143" s="258"/>
      <c r="H143" s="259" t="s">
        <v>1</v>
      </c>
      <c r="I143" s="261"/>
      <c r="J143" s="258"/>
      <c r="K143" s="258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129</v>
      </c>
      <c r="AU143" s="266" t="s">
        <v>81</v>
      </c>
      <c r="AV143" s="15" t="s">
        <v>81</v>
      </c>
      <c r="AW143" s="15" t="s">
        <v>30</v>
      </c>
      <c r="AX143" s="15" t="s">
        <v>73</v>
      </c>
      <c r="AY143" s="266" t="s">
        <v>121</v>
      </c>
    </row>
    <row r="144" s="15" customFormat="1">
      <c r="A144" s="15"/>
      <c r="B144" s="257"/>
      <c r="C144" s="258"/>
      <c r="D144" s="233" t="s">
        <v>129</v>
      </c>
      <c r="E144" s="259" t="s">
        <v>1</v>
      </c>
      <c r="F144" s="260" t="s">
        <v>594</v>
      </c>
      <c r="G144" s="258"/>
      <c r="H144" s="259" t="s">
        <v>1</v>
      </c>
      <c r="I144" s="261"/>
      <c r="J144" s="258"/>
      <c r="K144" s="258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129</v>
      </c>
      <c r="AU144" s="266" t="s">
        <v>81</v>
      </c>
      <c r="AV144" s="15" t="s">
        <v>81</v>
      </c>
      <c r="AW144" s="15" t="s">
        <v>30</v>
      </c>
      <c r="AX144" s="15" t="s">
        <v>73</v>
      </c>
      <c r="AY144" s="266" t="s">
        <v>121</v>
      </c>
    </row>
    <row r="145" s="15" customFormat="1">
      <c r="A145" s="15"/>
      <c r="B145" s="257"/>
      <c r="C145" s="258"/>
      <c r="D145" s="233" t="s">
        <v>129</v>
      </c>
      <c r="E145" s="259" t="s">
        <v>1</v>
      </c>
      <c r="F145" s="260" t="s">
        <v>595</v>
      </c>
      <c r="G145" s="258"/>
      <c r="H145" s="259" t="s">
        <v>1</v>
      </c>
      <c r="I145" s="261"/>
      <c r="J145" s="258"/>
      <c r="K145" s="258"/>
      <c r="L145" s="262"/>
      <c r="M145" s="263"/>
      <c r="N145" s="264"/>
      <c r="O145" s="264"/>
      <c r="P145" s="264"/>
      <c r="Q145" s="264"/>
      <c r="R145" s="264"/>
      <c r="S145" s="264"/>
      <c r="T145" s="26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6" t="s">
        <v>129</v>
      </c>
      <c r="AU145" s="266" t="s">
        <v>81</v>
      </c>
      <c r="AV145" s="15" t="s">
        <v>81</v>
      </c>
      <c r="AW145" s="15" t="s">
        <v>30</v>
      </c>
      <c r="AX145" s="15" t="s">
        <v>73</v>
      </c>
      <c r="AY145" s="266" t="s">
        <v>121</v>
      </c>
    </row>
    <row r="146" s="15" customFormat="1">
      <c r="A146" s="15"/>
      <c r="B146" s="257"/>
      <c r="C146" s="258"/>
      <c r="D146" s="233" t="s">
        <v>129</v>
      </c>
      <c r="E146" s="259" t="s">
        <v>1</v>
      </c>
      <c r="F146" s="260" t="s">
        <v>596</v>
      </c>
      <c r="G146" s="258"/>
      <c r="H146" s="259" t="s">
        <v>1</v>
      </c>
      <c r="I146" s="261"/>
      <c r="J146" s="258"/>
      <c r="K146" s="258"/>
      <c r="L146" s="262"/>
      <c r="M146" s="263"/>
      <c r="N146" s="264"/>
      <c r="O146" s="264"/>
      <c r="P146" s="264"/>
      <c r="Q146" s="264"/>
      <c r="R146" s="264"/>
      <c r="S146" s="264"/>
      <c r="T146" s="26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6" t="s">
        <v>129</v>
      </c>
      <c r="AU146" s="266" t="s">
        <v>81</v>
      </c>
      <c r="AV146" s="15" t="s">
        <v>81</v>
      </c>
      <c r="AW146" s="15" t="s">
        <v>30</v>
      </c>
      <c r="AX146" s="15" t="s">
        <v>73</v>
      </c>
      <c r="AY146" s="266" t="s">
        <v>121</v>
      </c>
    </row>
    <row r="147" s="15" customFormat="1">
      <c r="A147" s="15"/>
      <c r="B147" s="257"/>
      <c r="C147" s="258"/>
      <c r="D147" s="233" t="s">
        <v>129</v>
      </c>
      <c r="E147" s="259" t="s">
        <v>1</v>
      </c>
      <c r="F147" s="260" t="s">
        <v>597</v>
      </c>
      <c r="G147" s="258"/>
      <c r="H147" s="259" t="s">
        <v>1</v>
      </c>
      <c r="I147" s="261"/>
      <c r="J147" s="258"/>
      <c r="K147" s="258"/>
      <c r="L147" s="262"/>
      <c r="M147" s="263"/>
      <c r="N147" s="264"/>
      <c r="O147" s="264"/>
      <c r="P147" s="264"/>
      <c r="Q147" s="264"/>
      <c r="R147" s="264"/>
      <c r="S147" s="264"/>
      <c r="T147" s="26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6" t="s">
        <v>129</v>
      </c>
      <c r="AU147" s="266" t="s">
        <v>81</v>
      </c>
      <c r="AV147" s="15" t="s">
        <v>81</v>
      </c>
      <c r="AW147" s="15" t="s">
        <v>30</v>
      </c>
      <c r="AX147" s="15" t="s">
        <v>73</v>
      </c>
      <c r="AY147" s="266" t="s">
        <v>121</v>
      </c>
    </row>
    <row r="148" s="15" customFormat="1">
      <c r="A148" s="15"/>
      <c r="B148" s="257"/>
      <c r="C148" s="258"/>
      <c r="D148" s="233" t="s">
        <v>129</v>
      </c>
      <c r="E148" s="259" t="s">
        <v>1</v>
      </c>
      <c r="F148" s="260" t="s">
        <v>598</v>
      </c>
      <c r="G148" s="258"/>
      <c r="H148" s="259" t="s">
        <v>1</v>
      </c>
      <c r="I148" s="261"/>
      <c r="J148" s="258"/>
      <c r="K148" s="258"/>
      <c r="L148" s="262"/>
      <c r="M148" s="263"/>
      <c r="N148" s="264"/>
      <c r="O148" s="264"/>
      <c r="P148" s="264"/>
      <c r="Q148" s="264"/>
      <c r="R148" s="264"/>
      <c r="S148" s="264"/>
      <c r="T148" s="26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6" t="s">
        <v>129</v>
      </c>
      <c r="AU148" s="266" t="s">
        <v>81</v>
      </c>
      <c r="AV148" s="15" t="s">
        <v>81</v>
      </c>
      <c r="AW148" s="15" t="s">
        <v>30</v>
      </c>
      <c r="AX148" s="15" t="s">
        <v>73</v>
      </c>
      <c r="AY148" s="266" t="s">
        <v>121</v>
      </c>
    </row>
    <row r="149" s="2" customFormat="1" ht="24.15" customHeight="1">
      <c r="A149" s="38"/>
      <c r="B149" s="39"/>
      <c r="C149" s="218" t="s">
        <v>201</v>
      </c>
      <c r="D149" s="218" t="s">
        <v>123</v>
      </c>
      <c r="E149" s="219" t="s">
        <v>599</v>
      </c>
      <c r="F149" s="220" t="s">
        <v>600</v>
      </c>
      <c r="G149" s="221" t="s">
        <v>580</v>
      </c>
      <c r="H149" s="222">
        <v>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565</v>
      </c>
      <c r="AT149" s="229" t="s">
        <v>123</v>
      </c>
      <c r="AU149" s="229" t="s">
        <v>81</v>
      </c>
      <c r="AY149" s="17" t="s">
        <v>121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565</v>
      </c>
      <c r="BM149" s="229" t="s">
        <v>601</v>
      </c>
    </row>
    <row r="150" s="13" customFormat="1">
      <c r="A150" s="13"/>
      <c r="B150" s="231"/>
      <c r="C150" s="232"/>
      <c r="D150" s="233" t="s">
        <v>129</v>
      </c>
      <c r="E150" s="234" t="s">
        <v>1</v>
      </c>
      <c r="F150" s="235" t="s">
        <v>81</v>
      </c>
      <c r="G150" s="232"/>
      <c r="H150" s="236">
        <v>1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129</v>
      </c>
      <c r="AU150" s="242" t="s">
        <v>81</v>
      </c>
      <c r="AV150" s="13" t="s">
        <v>83</v>
      </c>
      <c r="AW150" s="13" t="s">
        <v>30</v>
      </c>
      <c r="AX150" s="13" t="s">
        <v>73</v>
      </c>
      <c r="AY150" s="242" t="s">
        <v>121</v>
      </c>
    </row>
    <row r="151" s="14" customFormat="1">
      <c r="A151" s="14"/>
      <c r="B151" s="243"/>
      <c r="C151" s="244"/>
      <c r="D151" s="233" t="s">
        <v>129</v>
      </c>
      <c r="E151" s="245" t="s">
        <v>1</v>
      </c>
      <c r="F151" s="246" t="s">
        <v>131</v>
      </c>
      <c r="G151" s="244"/>
      <c r="H151" s="247">
        <v>1</v>
      </c>
      <c r="I151" s="248"/>
      <c r="J151" s="244"/>
      <c r="K151" s="244"/>
      <c r="L151" s="249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129</v>
      </c>
      <c r="AU151" s="253" t="s">
        <v>81</v>
      </c>
      <c r="AV151" s="14" t="s">
        <v>127</v>
      </c>
      <c r="AW151" s="14" t="s">
        <v>30</v>
      </c>
      <c r="AX151" s="14" t="s">
        <v>81</v>
      </c>
      <c r="AY151" s="253" t="s">
        <v>121</v>
      </c>
    </row>
    <row r="152" s="2" customFormat="1" ht="24.15" customHeight="1">
      <c r="A152" s="38"/>
      <c r="B152" s="39"/>
      <c r="C152" s="218" t="s">
        <v>168</v>
      </c>
      <c r="D152" s="218" t="s">
        <v>123</v>
      </c>
      <c r="E152" s="219" t="s">
        <v>602</v>
      </c>
      <c r="F152" s="220" t="s">
        <v>603</v>
      </c>
      <c r="G152" s="221" t="s">
        <v>580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38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565</v>
      </c>
      <c r="AT152" s="229" t="s">
        <v>123</v>
      </c>
      <c r="AU152" s="229" t="s">
        <v>81</v>
      </c>
      <c r="AY152" s="17" t="s">
        <v>121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81</v>
      </c>
      <c r="BK152" s="230">
        <f>ROUND(I152*H152,2)</f>
        <v>0</v>
      </c>
      <c r="BL152" s="17" t="s">
        <v>565</v>
      </c>
      <c r="BM152" s="229" t="s">
        <v>604</v>
      </c>
    </row>
    <row r="153" s="13" customFormat="1">
      <c r="A153" s="13"/>
      <c r="B153" s="231"/>
      <c r="C153" s="232"/>
      <c r="D153" s="233" t="s">
        <v>129</v>
      </c>
      <c r="E153" s="234" t="s">
        <v>1</v>
      </c>
      <c r="F153" s="235" t="s">
        <v>605</v>
      </c>
      <c r="G153" s="232"/>
      <c r="H153" s="236">
        <v>1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129</v>
      </c>
      <c r="AU153" s="242" t="s">
        <v>81</v>
      </c>
      <c r="AV153" s="13" t="s">
        <v>83</v>
      </c>
      <c r="AW153" s="13" t="s">
        <v>30</v>
      </c>
      <c r="AX153" s="13" t="s">
        <v>81</v>
      </c>
      <c r="AY153" s="242" t="s">
        <v>121</v>
      </c>
    </row>
    <row r="154" s="2" customFormat="1" ht="21.75" customHeight="1">
      <c r="A154" s="38"/>
      <c r="B154" s="39"/>
      <c r="C154" s="218" t="s">
        <v>8</v>
      </c>
      <c r="D154" s="218" t="s">
        <v>123</v>
      </c>
      <c r="E154" s="219" t="s">
        <v>606</v>
      </c>
      <c r="F154" s="220" t="s">
        <v>607</v>
      </c>
      <c r="G154" s="221" t="s">
        <v>580</v>
      </c>
      <c r="H154" s="222">
        <v>1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38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565</v>
      </c>
      <c r="AT154" s="229" t="s">
        <v>123</v>
      </c>
      <c r="AU154" s="229" t="s">
        <v>81</v>
      </c>
      <c r="AY154" s="17" t="s">
        <v>121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81</v>
      </c>
      <c r="BK154" s="230">
        <f>ROUND(I154*H154,2)</f>
        <v>0</v>
      </c>
      <c r="BL154" s="17" t="s">
        <v>565</v>
      </c>
      <c r="BM154" s="229" t="s">
        <v>608</v>
      </c>
    </row>
    <row r="155" s="2" customFormat="1">
      <c r="A155" s="38"/>
      <c r="B155" s="39"/>
      <c r="C155" s="40"/>
      <c r="D155" s="233" t="s">
        <v>583</v>
      </c>
      <c r="E155" s="40"/>
      <c r="F155" s="282" t="s">
        <v>609</v>
      </c>
      <c r="G155" s="40"/>
      <c r="H155" s="40"/>
      <c r="I155" s="283"/>
      <c r="J155" s="40"/>
      <c r="K155" s="40"/>
      <c r="L155" s="44"/>
      <c r="M155" s="284"/>
      <c r="N155" s="28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583</v>
      </c>
      <c r="AU155" s="17" t="s">
        <v>81</v>
      </c>
    </row>
    <row r="156" s="13" customFormat="1">
      <c r="A156" s="13"/>
      <c r="B156" s="231"/>
      <c r="C156" s="232"/>
      <c r="D156" s="233" t="s">
        <v>129</v>
      </c>
      <c r="E156" s="234" t="s">
        <v>1</v>
      </c>
      <c r="F156" s="235" t="s">
        <v>81</v>
      </c>
      <c r="G156" s="232"/>
      <c r="H156" s="236">
        <v>1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129</v>
      </c>
      <c r="AU156" s="242" t="s">
        <v>81</v>
      </c>
      <c r="AV156" s="13" t="s">
        <v>83</v>
      </c>
      <c r="AW156" s="13" t="s">
        <v>30</v>
      </c>
      <c r="AX156" s="13" t="s">
        <v>73</v>
      </c>
      <c r="AY156" s="242" t="s">
        <v>121</v>
      </c>
    </row>
    <row r="157" s="14" customFormat="1">
      <c r="A157" s="14"/>
      <c r="B157" s="243"/>
      <c r="C157" s="244"/>
      <c r="D157" s="233" t="s">
        <v>129</v>
      </c>
      <c r="E157" s="245" t="s">
        <v>1</v>
      </c>
      <c r="F157" s="246" t="s">
        <v>131</v>
      </c>
      <c r="G157" s="244"/>
      <c r="H157" s="247">
        <v>1</v>
      </c>
      <c r="I157" s="248"/>
      <c r="J157" s="244"/>
      <c r="K157" s="244"/>
      <c r="L157" s="249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129</v>
      </c>
      <c r="AU157" s="253" t="s">
        <v>81</v>
      </c>
      <c r="AV157" s="14" t="s">
        <v>127</v>
      </c>
      <c r="AW157" s="14" t="s">
        <v>30</v>
      </c>
      <c r="AX157" s="14" t="s">
        <v>81</v>
      </c>
      <c r="AY157" s="253" t="s">
        <v>121</v>
      </c>
    </row>
    <row r="158" s="2" customFormat="1" ht="16.5" customHeight="1">
      <c r="A158" s="38"/>
      <c r="B158" s="39"/>
      <c r="C158" s="218" t="s">
        <v>195</v>
      </c>
      <c r="D158" s="218" t="s">
        <v>123</v>
      </c>
      <c r="E158" s="219" t="s">
        <v>610</v>
      </c>
      <c r="F158" s="220" t="s">
        <v>611</v>
      </c>
      <c r="G158" s="221" t="s">
        <v>580</v>
      </c>
      <c r="H158" s="222">
        <v>1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38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565</v>
      </c>
      <c r="AT158" s="229" t="s">
        <v>123</v>
      </c>
      <c r="AU158" s="229" t="s">
        <v>81</v>
      </c>
      <c r="AY158" s="17" t="s">
        <v>121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81</v>
      </c>
      <c r="BK158" s="230">
        <f>ROUND(I158*H158,2)</f>
        <v>0</v>
      </c>
      <c r="BL158" s="17" t="s">
        <v>565</v>
      </c>
      <c r="BM158" s="229" t="s">
        <v>612</v>
      </c>
    </row>
    <row r="159" s="13" customFormat="1">
      <c r="A159" s="13"/>
      <c r="B159" s="231"/>
      <c r="C159" s="232"/>
      <c r="D159" s="233" t="s">
        <v>129</v>
      </c>
      <c r="E159" s="234" t="s">
        <v>1</v>
      </c>
      <c r="F159" s="235" t="s">
        <v>81</v>
      </c>
      <c r="G159" s="232"/>
      <c r="H159" s="236">
        <v>1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129</v>
      </c>
      <c r="AU159" s="242" t="s">
        <v>81</v>
      </c>
      <c r="AV159" s="13" t="s">
        <v>83</v>
      </c>
      <c r="AW159" s="13" t="s">
        <v>30</v>
      </c>
      <c r="AX159" s="13" t="s">
        <v>81</v>
      </c>
      <c r="AY159" s="242" t="s">
        <v>121</v>
      </c>
    </row>
    <row r="160" s="15" customFormat="1">
      <c r="A160" s="15"/>
      <c r="B160" s="257"/>
      <c r="C160" s="258"/>
      <c r="D160" s="233" t="s">
        <v>129</v>
      </c>
      <c r="E160" s="259" t="s">
        <v>1</v>
      </c>
      <c r="F160" s="260" t="s">
        <v>613</v>
      </c>
      <c r="G160" s="258"/>
      <c r="H160" s="259" t="s">
        <v>1</v>
      </c>
      <c r="I160" s="261"/>
      <c r="J160" s="258"/>
      <c r="K160" s="258"/>
      <c r="L160" s="262"/>
      <c r="M160" s="263"/>
      <c r="N160" s="264"/>
      <c r="O160" s="264"/>
      <c r="P160" s="264"/>
      <c r="Q160" s="264"/>
      <c r="R160" s="264"/>
      <c r="S160" s="264"/>
      <c r="T160" s="26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6" t="s">
        <v>129</v>
      </c>
      <c r="AU160" s="266" t="s">
        <v>81</v>
      </c>
      <c r="AV160" s="15" t="s">
        <v>81</v>
      </c>
      <c r="AW160" s="15" t="s">
        <v>30</v>
      </c>
      <c r="AX160" s="15" t="s">
        <v>73</v>
      </c>
      <c r="AY160" s="266" t="s">
        <v>121</v>
      </c>
    </row>
    <row r="161" s="2" customFormat="1" ht="21.75" customHeight="1">
      <c r="A161" s="38"/>
      <c r="B161" s="39"/>
      <c r="C161" s="218" t="s">
        <v>173</v>
      </c>
      <c r="D161" s="218" t="s">
        <v>123</v>
      </c>
      <c r="E161" s="219" t="s">
        <v>614</v>
      </c>
      <c r="F161" s="220" t="s">
        <v>615</v>
      </c>
      <c r="G161" s="221" t="s">
        <v>580</v>
      </c>
      <c r="H161" s="222">
        <v>1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38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565</v>
      </c>
      <c r="AT161" s="229" t="s">
        <v>123</v>
      </c>
      <c r="AU161" s="229" t="s">
        <v>81</v>
      </c>
      <c r="AY161" s="17" t="s">
        <v>121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81</v>
      </c>
      <c r="BK161" s="230">
        <f>ROUND(I161*H161,2)</f>
        <v>0</v>
      </c>
      <c r="BL161" s="17" t="s">
        <v>565</v>
      </c>
      <c r="BM161" s="229" t="s">
        <v>616</v>
      </c>
    </row>
    <row r="162" s="13" customFormat="1">
      <c r="A162" s="13"/>
      <c r="B162" s="231"/>
      <c r="C162" s="232"/>
      <c r="D162" s="233" t="s">
        <v>129</v>
      </c>
      <c r="E162" s="234" t="s">
        <v>1</v>
      </c>
      <c r="F162" s="235" t="s">
        <v>617</v>
      </c>
      <c r="G162" s="232"/>
      <c r="H162" s="236">
        <v>1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129</v>
      </c>
      <c r="AU162" s="242" t="s">
        <v>81</v>
      </c>
      <c r="AV162" s="13" t="s">
        <v>83</v>
      </c>
      <c r="AW162" s="13" t="s">
        <v>30</v>
      </c>
      <c r="AX162" s="13" t="s">
        <v>73</v>
      </c>
      <c r="AY162" s="242" t="s">
        <v>121</v>
      </c>
    </row>
    <row r="163" s="14" customFormat="1">
      <c r="A163" s="14"/>
      <c r="B163" s="243"/>
      <c r="C163" s="244"/>
      <c r="D163" s="233" t="s">
        <v>129</v>
      </c>
      <c r="E163" s="245" t="s">
        <v>1</v>
      </c>
      <c r="F163" s="246" t="s">
        <v>131</v>
      </c>
      <c r="G163" s="244"/>
      <c r="H163" s="247">
        <v>1</v>
      </c>
      <c r="I163" s="248"/>
      <c r="J163" s="244"/>
      <c r="K163" s="244"/>
      <c r="L163" s="249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129</v>
      </c>
      <c r="AU163" s="253" t="s">
        <v>81</v>
      </c>
      <c r="AV163" s="14" t="s">
        <v>127</v>
      </c>
      <c r="AW163" s="14" t="s">
        <v>30</v>
      </c>
      <c r="AX163" s="14" t="s">
        <v>81</v>
      </c>
      <c r="AY163" s="253" t="s">
        <v>121</v>
      </c>
    </row>
    <row r="164" s="2" customFormat="1" ht="16.5" customHeight="1">
      <c r="A164" s="38"/>
      <c r="B164" s="39"/>
      <c r="C164" s="218" t="s">
        <v>225</v>
      </c>
      <c r="D164" s="218" t="s">
        <v>123</v>
      </c>
      <c r="E164" s="219" t="s">
        <v>618</v>
      </c>
      <c r="F164" s="220" t="s">
        <v>619</v>
      </c>
      <c r="G164" s="221" t="s">
        <v>580</v>
      </c>
      <c r="H164" s="222">
        <v>1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565</v>
      </c>
      <c r="AT164" s="229" t="s">
        <v>123</v>
      </c>
      <c r="AU164" s="229" t="s">
        <v>81</v>
      </c>
      <c r="AY164" s="17" t="s">
        <v>121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81</v>
      </c>
      <c r="BK164" s="230">
        <f>ROUND(I164*H164,2)</f>
        <v>0</v>
      </c>
      <c r="BL164" s="17" t="s">
        <v>565</v>
      </c>
      <c r="BM164" s="229" t="s">
        <v>620</v>
      </c>
    </row>
    <row r="165" s="2" customFormat="1" ht="16.5" customHeight="1">
      <c r="A165" s="38"/>
      <c r="B165" s="39"/>
      <c r="C165" s="218" t="s">
        <v>81</v>
      </c>
      <c r="D165" s="218" t="s">
        <v>123</v>
      </c>
      <c r="E165" s="219" t="s">
        <v>621</v>
      </c>
      <c r="F165" s="220" t="s">
        <v>622</v>
      </c>
      <c r="G165" s="221" t="s">
        <v>580</v>
      </c>
      <c r="H165" s="222">
        <v>1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38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127</v>
      </c>
      <c r="AT165" s="229" t="s">
        <v>123</v>
      </c>
      <c r="AU165" s="229" t="s">
        <v>81</v>
      </c>
      <c r="AY165" s="17" t="s">
        <v>121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81</v>
      </c>
      <c r="BK165" s="230">
        <f>ROUND(I165*H165,2)</f>
        <v>0</v>
      </c>
      <c r="BL165" s="17" t="s">
        <v>127</v>
      </c>
      <c r="BM165" s="229" t="s">
        <v>83</v>
      </c>
    </row>
    <row r="166" s="15" customFormat="1">
      <c r="A166" s="15"/>
      <c r="B166" s="257"/>
      <c r="C166" s="258"/>
      <c r="D166" s="233" t="s">
        <v>129</v>
      </c>
      <c r="E166" s="259" t="s">
        <v>1</v>
      </c>
      <c r="F166" s="260" t="s">
        <v>623</v>
      </c>
      <c r="G166" s="258"/>
      <c r="H166" s="259" t="s">
        <v>1</v>
      </c>
      <c r="I166" s="261"/>
      <c r="J166" s="258"/>
      <c r="K166" s="258"/>
      <c r="L166" s="262"/>
      <c r="M166" s="263"/>
      <c r="N166" s="264"/>
      <c r="O166" s="264"/>
      <c r="P166" s="264"/>
      <c r="Q166" s="264"/>
      <c r="R166" s="264"/>
      <c r="S166" s="264"/>
      <c r="T166" s="26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6" t="s">
        <v>129</v>
      </c>
      <c r="AU166" s="266" t="s">
        <v>81</v>
      </c>
      <c r="AV166" s="15" t="s">
        <v>81</v>
      </c>
      <c r="AW166" s="15" t="s">
        <v>30</v>
      </c>
      <c r="AX166" s="15" t="s">
        <v>73</v>
      </c>
      <c r="AY166" s="266" t="s">
        <v>121</v>
      </c>
    </row>
    <row r="167" s="13" customFormat="1">
      <c r="A167" s="13"/>
      <c r="B167" s="231"/>
      <c r="C167" s="232"/>
      <c r="D167" s="233" t="s">
        <v>129</v>
      </c>
      <c r="E167" s="234" t="s">
        <v>1</v>
      </c>
      <c r="F167" s="235" t="s">
        <v>624</v>
      </c>
      <c r="G167" s="232"/>
      <c r="H167" s="236">
        <v>1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129</v>
      </c>
      <c r="AU167" s="242" t="s">
        <v>81</v>
      </c>
      <c r="AV167" s="13" t="s">
        <v>83</v>
      </c>
      <c r="AW167" s="13" t="s">
        <v>30</v>
      </c>
      <c r="AX167" s="13" t="s">
        <v>73</v>
      </c>
      <c r="AY167" s="242" t="s">
        <v>121</v>
      </c>
    </row>
    <row r="168" s="14" customFormat="1">
      <c r="A168" s="14"/>
      <c r="B168" s="243"/>
      <c r="C168" s="244"/>
      <c r="D168" s="233" t="s">
        <v>129</v>
      </c>
      <c r="E168" s="245" t="s">
        <v>1</v>
      </c>
      <c r="F168" s="246" t="s">
        <v>131</v>
      </c>
      <c r="G168" s="244"/>
      <c r="H168" s="247">
        <v>1</v>
      </c>
      <c r="I168" s="248"/>
      <c r="J168" s="244"/>
      <c r="K168" s="244"/>
      <c r="L168" s="249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129</v>
      </c>
      <c r="AU168" s="253" t="s">
        <v>81</v>
      </c>
      <c r="AV168" s="14" t="s">
        <v>127</v>
      </c>
      <c r="AW168" s="14" t="s">
        <v>30</v>
      </c>
      <c r="AX168" s="14" t="s">
        <v>81</v>
      </c>
      <c r="AY168" s="253" t="s">
        <v>121</v>
      </c>
    </row>
    <row r="169" s="2" customFormat="1" ht="16.5" customHeight="1">
      <c r="A169" s="38"/>
      <c r="B169" s="39"/>
      <c r="C169" s="218" t="s">
        <v>83</v>
      </c>
      <c r="D169" s="218" t="s">
        <v>123</v>
      </c>
      <c r="E169" s="219" t="s">
        <v>625</v>
      </c>
      <c r="F169" s="220" t="s">
        <v>626</v>
      </c>
      <c r="G169" s="221" t="s">
        <v>580</v>
      </c>
      <c r="H169" s="222">
        <v>1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38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127</v>
      </c>
      <c r="AT169" s="229" t="s">
        <v>123</v>
      </c>
      <c r="AU169" s="229" t="s">
        <v>81</v>
      </c>
      <c r="AY169" s="17" t="s">
        <v>121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81</v>
      </c>
      <c r="BK169" s="230">
        <f>ROUND(I169*H169,2)</f>
        <v>0</v>
      </c>
      <c r="BL169" s="17" t="s">
        <v>127</v>
      </c>
      <c r="BM169" s="229" t="s">
        <v>127</v>
      </c>
    </row>
    <row r="170" s="2" customFormat="1" ht="16.5" customHeight="1">
      <c r="A170" s="38"/>
      <c r="B170" s="39"/>
      <c r="C170" s="218" t="s">
        <v>128</v>
      </c>
      <c r="D170" s="218" t="s">
        <v>123</v>
      </c>
      <c r="E170" s="219" t="s">
        <v>627</v>
      </c>
      <c r="F170" s="220" t="s">
        <v>628</v>
      </c>
      <c r="G170" s="221" t="s">
        <v>580</v>
      </c>
      <c r="H170" s="222">
        <v>1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38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565</v>
      </c>
      <c r="AT170" s="229" t="s">
        <v>123</v>
      </c>
      <c r="AU170" s="229" t="s">
        <v>81</v>
      </c>
      <c r="AY170" s="17" t="s">
        <v>121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565</v>
      </c>
      <c r="BM170" s="229" t="s">
        <v>629</v>
      </c>
    </row>
    <row r="171" s="2" customFormat="1" ht="16.5" customHeight="1">
      <c r="A171" s="38"/>
      <c r="B171" s="39"/>
      <c r="C171" s="218" t="s">
        <v>234</v>
      </c>
      <c r="D171" s="218" t="s">
        <v>123</v>
      </c>
      <c r="E171" s="219" t="s">
        <v>630</v>
      </c>
      <c r="F171" s="220" t="s">
        <v>631</v>
      </c>
      <c r="G171" s="221" t="s">
        <v>564</v>
      </c>
      <c r="H171" s="222">
        <v>1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38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565</v>
      </c>
      <c r="AT171" s="229" t="s">
        <v>123</v>
      </c>
      <c r="AU171" s="229" t="s">
        <v>81</v>
      </c>
      <c r="AY171" s="17" t="s">
        <v>121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81</v>
      </c>
      <c r="BK171" s="230">
        <f>ROUND(I171*H171,2)</f>
        <v>0</v>
      </c>
      <c r="BL171" s="17" t="s">
        <v>565</v>
      </c>
      <c r="BM171" s="229" t="s">
        <v>632</v>
      </c>
    </row>
    <row r="172" s="2" customFormat="1" ht="16.5" customHeight="1">
      <c r="A172" s="38"/>
      <c r="B172" s="39"/>
      <c r="C172" s="218" t="s">
        <v>183</v>
      </c>
      <c r="D172" s="218" t="s">
        <v>123</v>
      </c>
      <c r="E172" s="219" t="s">
        <v>633</v>
      </c>
      <c r="F172" s="220" t="s">
        <v>634</v>
      </c>
      <c r="G172" s="221" t="s">
        <v>564</v>
      </c>
      <c r="H172" s="222">
        <v>1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38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565</v>
      </c>
      <c r="AT172" s="229" t="s">
        <v>123</v>
      </c>
      <c r="AU172" s="229" t="s">
        <v>81</v>
      </c>
      <c r="AY172" s="17" t="s">
        <v>121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81</v>
      </c>
      <c r="BK172" s="230">
        <f>ROUND(I172*H172,2)</f>
        <v>0</v>
      </c>
      <c r="BL172" s="17" t="s">
        <v>565</v>
      </c>
      <c r="BM172" s="229" t="s">
        <v>635</v>
      </c>
    </row>
    <row r="173" s="2" customFormat="1" ht="16.5" customHeight="1">
      <c r="A173" s="38"/>
      <c r="B173" s="39"/>
      <c r="C173" s="218" t="s">
        <v>143</v>
      </c>
      <c r="D173" s="218" t="s">
        <v>123</v>
      </c>
      <c r="E173" s="219" t="s">
        <v>636</v>
      </c>
      <c r="F173" s="220" t="s">
        <v>637</v>
      </c>
      <c r="G173" s="221" t="s">
        <v>580</v>
      </c>
      <c r="H173" s="222">
        <v>1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38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127</v>
      </c>
      <c r="AT173" s="229" t="s">
        <v>123</v>
      </c>
      <c r="AU173" s="229" t="s">
        <v>81</v>
      </c>
      <c r="AY173" s="17" t="s">
        <v>121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81</v>
      </c>
      <c r="BK173" s="230">
        <f>ROUND(I173*H173,2)</f>
        <v>0</v>
      </c>
      <c r="BL173" s="17" t="s">
        <v>127</v>
      </c>
      <c r="BM173" s="229" t="s">
        <v>146</v>
      </c>
    </row>
    <row r="174" s="2" customFormat="1" ht="37.8" customHeight="1">
      <c r="A174" s="38"/>
      <c r="B174" s="39"/>
      <c r="C174" s="218" t="s">
        <v>127</v>
      </c>
      <c r="D174" s="218" t="s">
        <v>123</v>
      </c>
      <c r="E174" s="219" t="s">
        <v>638</v>
      </c>
      <c r="F174" s="220" t="s">
        <v>639</v>
      </c>
      <c r="G174" s="221" t="s">
        <v>580</v>
      </c>
      <c r="H174" s="222">
        <v>1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38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127</v>
      </c>
      <c r="AT174" s="229" t="s">
        <v>123</v>
      </c>
      <c r="AU174" s="229" t="s">
        <v>81</v>
      </c>
      <c r="AY174" s="17" t="s">
        <v>121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81</v>
      </c>
      <c r="BK174" s="230">
        <f>ROUND(I174*H174,2)</f>
        <v>0</v>
      </c>
      <c r="BL174" s="17" t="s">
        <v>127</v>
      </c>
      <c r="BM174" s="229" t="s">
        <v>150</v>
      </c>
    </row>
    <row r="175" s="2" customFormat="1" ht="24.15" customHeight="1">
      <c r="A175" s="38"/>
      <c r="B175" s="39"/>
      <c r="C175" s="218" t="s">
        <v>152</v>
      </c>
      <c r="D175" s="218" t="s">
        <v>123</v>
      </c>
      <c r="E175" s="219" t="s">
        <v>640</v>
      </c>
      <c r="F175" s="220" t="s">
        <v>641</v>
      </c>
      <c r="G175" s="221" t="s">
        <v>580</v>
      </c>
      <c r="H175" s="222">
        <v>1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38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127</v>
      </c>
      <c r="AT175" s="229" t="s">
        <v>123</v>
      </c>
      <c r="AU175" s="229" t="s">
        <v>81</v>
      </c>
      <c r="AY175" s="17" t="s">
        <v>121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81</v>
      </c>
      <c r="BK175" s="230">
        <f>ROUND(I175*H175,2)</f>
        <v>0</v>
      </c>
      <c r="BL175" s="17" t="s">
        <v>127</v>
      </c>
      <c r="BM175" s="229" t="s">
        <v>155</v>
      </c>
    </row>
    <row r="176" s="2" customFormat="1" ht="33" customHeight="1">
      <c r="A176" s="38"/>
      <c r="B176" s="39"/>
      <c r="C176" s="218" t="s">
        <v>146</v>
      </c>
      <c r="D176" s="218" t="s">
        <v>123</v>
      </c>
      <c r="E176" s="219" t="s">
        <v>642</v>
      </c>
      <c r="F176" s="220" t="s">
        <v>643</v>
      </c>
      <c r="G176" s="221" t="s">
        <v>580</v>
      </c>
      <c r="H176" s="222">
        <v>1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38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127</v>
      </c>
      <c r="AT176" s="229" t="s">
        <v>123</v>
      </c>
      <c r="AU176" s="229" t="s">
        <v>81</v>
      </c>
      <c r="AY176" s="17" t="s">
        <v>121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81</v>
      </c>
      <c r="BK176" s="230">
        <f>ROUND(I176*H176,2)</f>
        <v>0</v>
      </c>
      <c r="BL176" s="17" t="s">
        <v>127</v>
      </c>
      <c r="BM176" s="229" t="s">
        <v>159</v>
      </c>
    </row>
    <row r="177" s="2" customFormat="1" ht="24.15" customHeight="1">
      <c r="A177" s="38"/>
      <c r="B177" s="39"/>
      <c r="C177" s="218" t="s">
        <v>164</v>
      </c>
      <c r="D177" s="218" t="s">
        <v>123</v>
      </c>
      <c r="E177" s="219" t="s">
        <v>644</v>
      </c>
      <c r="F177" s="220" t="s">
        <v>645</v>
      </c>
      <c r="G177" s="221" t="s">
        <v>580</v>
      </c>
      <c r="H177" s="222">
        <v>1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38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127</v>
      </c>
      <c r="AT177" s="229" t="s">
        <v>123</v>
      </c>
      <c r="AU177" s="229" t="s">
        <v>81</v>
      </c>
      <c r="AY177" s="17" t="s">
        <v>121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81</v>
      </c>
      <c r="BK177" s="230">
        <f>ROUND(I177*H177,2)</f>
        <v>0</v>
      </c>
      <c r="BL177" s="17" t="s">
        <v>127</v>
      </c>
      <c r="BM177" s="229" t="s">
        <v>168</v>
      </c>
    </row>
    <row r="178" s="2" customFormat="1" ht="16.5" customHeight="1">
      <c r="A178" s="38"/>
      <c r="B178" s="39"/>
      <c r="C178" s="218" t="s">
        <v>150</v>
      </c>
      <c r="D178" s="218" t="s">
        <v>123</v>
      </c>
      <c r="E178" s="219" t="s">
        <v>646</v>
      </c>
      <c r="F178" s="220" t="s">
        <v>647</v>
      </c>
      <c r="G178" s="221" t="s">
        <v>580</v>
      </c>
      <c r="H178" s="222">
        <v>1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38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127</v>
      </c>
      <c r="AT178" s="229" t="s">
        <v>123</v>
      </c>
      <c r="AU178" s="229" t="s">
        <v>81</v>
      </c>
      <c r="AY178" s="17" t="s">
        <v>121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81</v>
      </c>
      <c r="BK178" s="230">
        <f>ROUND(I178*H178,2)</f>
        <v>0</v>
      </c>
      <c r="BL178" s="17" t="s">
        <v>127</v>
      </c>
      <c r="BM178" s="229" t="s">
        <v>173</v>
      </c>
    </row>
    <row r="179" s="13" customFormat="1">
      <c r="A179" s="13"/>
      <c r="B179" s="231"/>
      <c r="C179" s="232"/>
      <c r="D179" s="233" t="s">
        <v>129</v>
      </c>
      <c r="E179" s="234" t="s">
        <v>1</v>
      </c>
      <c r="F179" s="235" t="s">
        <v>648</v>
      </c>
      <c r="G179" s="232"/>
      <c r="H179" s="236">
        <v>1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129</v>
      </c>
      <c r="AU179" s="242" t="s">
        <v>81</v>
      </c>
      <c r="AV179" s="13" t="s">
        <v>83</v>
      </c>
      <c r="AW179" s="13" t="s">
        <v>30</v>
      </c>
      <c r="AX179" s="13" t="s">
        <v>73</v>
      </c>
      <c r="AY179" s="242" t="s">
        <v>121</v>
      </c>
    </row>
    <row r="180" s="15" customFormat="1">
      <c r="A180" s="15"/>
      <c r="B180" s="257"/>
      <c r="C180" s="258"/>
      <c r="D180" s="233" t="s">
        <v>129</v>
      </c>
      <c r="E180" s="259" t="s">
        <v>1</v>
      </c>
      <c r="F180" s="260" t="s">
        <v>649</v>
      </c>
      <c r="G180" s="258"/>
      <c r="H180" s="259" t="s">
        <v>1</v>
      </c>
      <c r="I180" s="261"/>
      <c r="J180" s="258"/>
      <c r="K180" s="258"/>
      <c r="L180" s="262"/>
      <c r="M180" s="263"/>
      <c r="N180" s="264"/>
      <c r="O180" s="264"/>
      <c r="P180" s="264"/>
      <c r="Q180" s="264"/>
      <c r="R180" s="264"/>
      <c r="S180" s="264"/>
      <c r="T180" s="26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6" t="s">
        <v>129</v>
      </c>
      <c r="AU180" s="266" t="s">
        <v>81</v>
      </c>
      <c r="AV180" s="15" t="s">
        <v>81</v>
      </c>
      <c r="AW180" s="15" t="s">
        <v>30</v>
      </c>
      <c r="AX180" s="15" t="s">
        <v>73</v>
      </c>
      <c r="AY180" s="266" t="s">
        <v>121</v>
      </c>
    </row>
    <row r="181" s="15" customFormat="1">
      <c r="A181" s="15"/>
      <c r="B181" s="257"/>
      <c r="C181" s="258"/>
      <c r="D181" s="233" t="s">
        <v>129</v>
      </c>
      <c r="E181" s="259" t="s">
        <v>1</v>
      </c>
      <c r="F181" s="260" t="s">
        <v>650</v>
      </c>
      <c r="G181" s="258"/>
      <c r="H181" s="259" t="s">
        <v>1</v>
      </c>
      <c r="I181" s="261"/>
      <c r="J181" s="258"/>
      <c r="K181" s="258"/>
      <c r="L181" s="262"/>
      <c r="M181" s="263"/>
      <c r="N181" s="264"/>
      <c r="O181" s="264"/>
      <c r="P181" s="264"/>
      <c r="Q181" s="264"/>
      <c r="R181" s="264"/>
      <c r="S181" s="264"/>
      <c r="T181" s="26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6" t="s">
        <v>129</v>
      </c>
      <c r="AU181" s="266" t="s">
        <v>81</v>
      </c>
      <c r="AV181" s="15" t="s">
        <v>81</v>
      </c>
      <c r="AW181" s="15" t="s">
        <v>30</v>
      </c>
      <c r="AX181" s="15" t="s">
        <v>73</v>
      </c>
      <c r="AY181" s="266" t="s">
        <v>121</v>
      </c>
    </row>
    <row r="182" s="15" customFormat="1">
      <c r="A182" s="15"/>
      <c r="B182" s="257"/>
      <c r="C182" s="258"/>
      <c r="D182" s="233" t="s">
        <v>129</v>
      </c>
      <c r="E182" s="259" t="s">
        <v>1</v>
      </c>
      <c r="F182" s="260" t="s">
        <v>651</v>
      </c>
      <c r="G182" s="258"/>
      <c r="H182" s="259" t="s">
        <v>1</v>
      </c>
      <c r="I182" s="261"/>
      <c r="J182" s="258"/>
      <c r="K182" s="258"/>
      <c r="L182" s="262"/>
      <c r="M182" s="263"/>
      <c r="N182" s="264"/>
      <c r="O182" s="264"/>
      <c r="P182" s="264"/>
      <c r="Q182" s="264"/>
      <c r="R182" s="264"/>
      <c r="S182" s="264"/>
      <c r="T182" s="26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6" t="s">
        <v>129</v>
      </c>
      <c r="AU182" s="266" t="s">
        <v>81</v>
      </c>
      <c r="AV182" s="15" t="s">
        <v>81</v>
      </c>
      <c r="AW182" s="15" t="s">
        <v>30</v>
      </c>
      <c r="AX182" s="15" t="s">
        <v>73</v>
      </c>
      <c r="AY182" s="266" t="s">
        <v>121</v>
      </c>
    </row>
    <row r="183" s="14" customFormat="1">
      <c r="A183" s="14"/>
      <c r="B183" s="243"/>
      <c r="C183" s="244"/>
      <c r="D183" s="233" t="s">
        <v>129</v>
      </c>
      <c r="E183" s="245" t="s">
        <v>1</v>
      </c>
      <c r="F183" s="246" t="s">
        <v>131</v>
      </c>
      <c r="G183" s="244"/>
      <c r="H183" s="247">
        <v>1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129</v>
      </c>
      <c r="AU183" s="253" t="s">
        <v>81</v>
      </c>
      <c r="AV183" s="14" t="s">
        <v>127</v>
      </c>
      <c r="AW183" s="14" t="s">
        <v>30</v>
      </c>
      <c r="AX183" s="14" t="s">
        <v>81</v>
      </c>
      <c r="AY183" s="253" t="s">
        <v>121</v>
      </c>
    </row>
    <row r="184" s="2" customFormat="1" ht="6.96" customHeight="1">
      <c r="A184" s="38"/>
      <c r="B184" s="66"/>
      <c r="C184" s="67"/>
      <c r="D184" s="67"/>
      <c r="E184" s="67"/>
      <c r="F184" s="67"/>
      <c r="G184" s="67"/>
      <c r="H184" s="67"/>
      <c r="I184" s="67"/>
      <c r="J184" s="67"/>
      <c r="K184" s="67"/>
      <c r="L184" s="44"/>
      <c r="M184" s="38"/>
      <c r="O184" s="38"/>
      <c r="P184" s="38"/>
      <c r="Q184" s="38"/>
      <c r="R184" s="38"/>
      <c r="S184" s="38"/>
      <c r="T184" s="38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</row>
  </sheetData>
  <sheetProtection sheet="1" autoFilter="0" formatColumns="0" formatRows="0" objects="1" scenarios="1" spinCount="100000" saltValue="WfqF9dI0Coti0aIrtGJk0Gr+B80cA/hB8C6+tgZIuwv02mV+1jkjWGN8Dg/ebXR4MUDz3yAQtEBm4tLdGJIGtw==" hashValue="6Lyfw71YS0S0URP5w2ELPSQoI5Q8Wk+WQigSEpzHnieyK4XNu/OmbTddi0Wtui5GJirdmXxaqDl/EKT+2Mqe0A==" algorithmName="SHA-512" password="CC35"/>
  <autoFilter ref="C118:K18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FILIP\uzivatel</dc:creator>
  <cp:lastModifiedBy>FILIP\uzivatel</cp:lastModifiedBy>
  <dcterms:created xsi:type="dcterms:W3CDTF">2022-02-21T12:37:05Z</dcterms:created>
  <dcterms:modified xsi:type="dcterms:W3CDTF">2022-02-21T12:37:11Z</dcterms:modified>
</cp:coreProperties>
</file>